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Site\Transparecia\Octubre 2024\"/>
    </mc:Choice>
  </mc:AlternateContent>
  <xr:revisionPtr revIDLastSave="0" documentId="8_{02CE33E2-1A1D-4120-81FB-03327CFBB4BE}" xr6:coauthVersionLast="47" xr6:coauthVersionMax="47" xr10:uidLastSave="{00000000-0000-0000-0000-000000000000}"/>
  <bookViews>
    <workbookView xWindow="-28920" yWindow="-120" windowWidth="29040" windowHeight="15720" xr2:uid="{6E663EBC-3B3E-435A-A1A3-16EEEF4E59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H31" i="1"/>
  <c r="G31" i="1"/>
  <c r="F31" i="1"/>
  <c r="E31" i="1"/>
  <c r="D31" i="1"/>
  <c r="C31" i="1"/>
  <c r="P29" i="1"/>
  <c r="I29" i="1"/>
  <c r="L29" i="1" s="1"/>
  <c r="N29" i="1" s="1"/>
  <c r="L26" i="1"/>
  <c r="L25" i="1"/>
  <c r="L27" i="1" s="1"/>
  <c r="N27" i="1" s="1"/>
  <c r="L24" i="1"/>
  <c r="P21" i="1"/>
  <c r="M21" i="1"/>
  <c r="I21" i="1"/>
  <c r="L21" i="1" s="1"/>
  <c r="N21" i="1" s="1"/>
  <c r="M19" i="1"/>
  <c r="I18" i="1"/>
  <c r="L18" i="1" s="1"/>
  <c r="L17" i="1"/>
  <c r="I17" i="1"/>
  <c r="I16" i="1"/>
  <c r="L16" i="1" s="1"/>
  <c r="O14" i="1"/>
  <c r="Q13" i="1"/>
  <c r="P13" i="1"/>
  <c r="L13" i="1"/>
  <c r="M13" i="1" s="1"/>
  <c r="I13" i="1"/>
  <c r="Q12" i="1"/>
  <c r="I12" i="1"/>
  <c r="P12" i="1" s="1"/>
  <c r="Q11" i="1"/>
  <c r="P11" i="1"/>
  <c r="L11" i="1"/>
  <c r="I11" i="1"/>
  <c r="P10" i="1"/>
  <c r="I10" i="1"/>
  <c r="L10" i="1" s="1"/>
  <c r="N10" i="1" s="1"/>
  <c r="Q9" i="1"/>
  <c r="P9" i="1"/>
  <c r="M9" i="1"/>
  <c r="I9" i="1"/>
  <c r="L9" i="1" s="1"/>
  <c r="N9" i="1" s="1"/>
  <c r="Q8" i="1"/>
  <c r="P8" i="1" s="1"/>
  <c r="I8" i="1"/>
  <c r="L8" i="1" s="1"/>
  <c r="N8" i="1" s="1"/>
  <c r="P7" i="1"/>
  <c r="M7" i="1"/>
  <c r="I7" i="1"/>
  <c r="L7" i="1" s="1"/>
  <c r="L19" i="1" l="1"/>
  <c r="N19" i="1" s="1"/>
  <c r="N7" i="1"/>
  <c r="L14" i="1"/>
  <c r="L31" i="1" s="1"/>
  <c r="M11" i="1"/>
  <c r="N11" i="1" s="1"/>
  <c r="L12" i="1"/>
  <c r="N13" i="1"/>
  <c r="M14" i="1" l="1"/>
  <c r="M31" i="1" s="1"/>
  <c r="N31" i="1"/>
  <c r="N12" i="1"/>
  <c r="N14" i="1" s="1"/>
  <c r="M12" i="1"/>
</calcChain>
</file>

<file path=xl/sharedStrings.xml><?xml version="1.0" encoding="utf-8"?>
<sst xmlns="http://schemas.openxmlformats.org/spreadsheetml/2006/main" count="37" uniqueCount="37">
  <si>
    <t>SERVICIOS JUNTA COMUNAL PARQUE LEFEVRE</t>
  </si>
  <si>
    <t>RUC</t>
  </si>
  <si>
    <t>8-NT-2-5523</t>
  </si>
  <si>
    <t xml:space="preserve">DV </t>
  </si>
  <si>
    <t>AMINISTRACION ABADIA</t>
  </si>
  <si>
    <t>ADMINISTRACION GOBIERNO LOCAL</t>
  </si>
  <si>
    <t>ENSA</t>
  </si>
  <si>
    <t>LUZ</t>
  </si>
  <si>
    <t>enero</t>
  </si>
  <si>
    <t>febrero</t>
  </si>
  <si>
    <t xml:space="preserve">marzo </t>
  </si>
  <si>
    <t>abril</t>
  </si>
  <si>
    <t>mayo</t>
  </si>
  <si>
    <t>junio</t>
  </si>
  <si>
    <t>TOTAL</t>
  </si>
  <si>
    <t xml:space="preserve"> julio</t>
  </si>
  <si>
    <t>agosto</t>
  </si>
  <si>
    <t>total</t>
  </si>
  <si>
    <t>pago / abono</t>
  </si>
  <si>
    <t>saldo</t>
  </si>
  <si>
    <t>saldo arreglo 10 meses</t>
  </si>
  <si>
    <t>Pago Abadia atrasado efectuado</t>
  </si>
  <si>
    <t>Pago JC 2024</t>
  </si>
  <si>
    <t>OFICINA ADMINISTRATIVA</t>
  </si>
  <si>
    <t>AMA DE CASA (INCLUYE PISCINA)</t>
  </si>
  <si>
    <t>GIMANSIO MUNICIPAL</t>
  </si>
  <si>
    <t>ENTRANDO POR LA IGLESIA DE PIEDRA GIMNASIO</t>
  </si>
  <si>
    <t>ALTOS DE ROMERAL DE PLAZA CAROLINA</t>
  </si>
  <si>
    <t>IDAAN</t>
  </si>
  <si>
    <t>AGUA</t>
  </si>
  <si>
    <t>CABLE / WIRELESS</t>
  </si>
  <si>
    <t>TELEFONOS</t>
  </si>
  <si>
    <t>524-9501</t>
  </si>
  <si>
    <t>TIGO BUSINESS</t>
  </si>
  <si>
    <t>PETROLEOS DELTA</t>
  </si>
  <si>
    <t>TOTAL A PAGAR</t>
  </si>
  <si>
    <t>cuentas pagadas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</si>
</sst>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3" borderId="10" xfId="0" applyNumberFormat="1" applyFon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13" xfId="0" applyBorder="1"/>
    <xf numFmtId="0" fontId="1" fillId="0" borderId="13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4" borderId="16" xfId="0" applyNumberFormat="1" applyFill="1" applyBorder="1"/>
    <xf numFmtId="4" fontId="0" fillId="0" borderId="17" xfId="0" applyNumberFormat="1" applyBorder="1"/>
    <xf numFmtId="4" fontId="0" fillId="0" borderId="18" xfId="0" applyNumberFormat="1" applyBorder="1"/>
    <xf numFmtId="4" fontId="0" fillId="2" borderId="16" xfId="0" applyNumberFormat="1" applyFill="1" applyBorder="1"/>
    <xf numFmtId="4" fontId="0" fillId="0" borderId="19" xfId="0" applyNumberFormat="1" applyBorder="1"/>
    <xf numFmtId="4" fontId="0" fillId="0" borderId="20" xfId="0" applyNumberFormat="1" applyBorder="1"/>
    <xf numFmtId="2" fontId="0" fillId="0" borderId="21" xfId="0" applyNumberFormat="1" applyBorder="1"/>
    <xf numFmtId="4" fontId="0" fillId="0" borderId="22" xfId="0" applyNumberFormat="1" applyBorder="1"/>
    <xf numFmtId="0" fontId="0" fillId="0" borderId="23" xfId="0" applyBorder="1"/>
    <xf numFmtId="0" fontId="0" fillId="5" borderId="13" xfId="0" applyFill="1" applyBorder="1"/>
    <xf numFmtId="0" fontId="1" fillId="5" borderId="13" xfId="0" applyFont="1" applyFill="1" applyBorder="1" applyAlignment="1">
      <alignment horizontal="left"/>
    </xf>
    <xf numFmtId="0" fontId="0" fillId="5" borderId="14" xfId="0" applyFill="1" applyBorder="1"/>
    <xf numFmtId="0" fontId="0" fillId="5" borderId="15" xfId="0" applyFill="1" applyBorder="1"/>
    <xf numFmtId="0" fontId="0" fillId="5" borderId="15" xfId="0" applyFill="1" applyBorder="1" applyAlignment="1">
      <alignment vertical="center" wrapText="1"/>
    </xf>
    <xf numFmtId="4" fontId="0" fillId="5" borderId="16" xfId="0" applyNumberFormat="1" applyFill="1" applyBorder="1"/>
    <xf numFmtId="4" fontId="0" fillId="5" borderId="17" xfId="0" applyNumberFormat="1" applyFill="1" applyBorder="1"/>
    <xf numFmtId="4" fontId="0" fillId="5" borderId="18" xfId="0" applyNumberFormat="1" applyFill="1" applyBorder="1"/>
    <xf numFmtId="2" fontId="0" fillId="5" borderId="19" xfId="0" applyNumberFormat="1" applyFill="1" applyBorder="1" applyAlignment="1">
      <alignment vertical="center" wrapText="1"/>
    </xf>
    <xf numFmtId="4" fontId="0" fillId="5" borderId="20" xfId="0" applyNumberFormat="1" applyFill="1" applyBorder="1"/>
    <xf numFmtId="2" fontId="0" fillId="5" borderId="21" xfId="0" applyNumberFormat="1" applyFill="1" applyBorder="1"/>
    <xf numFmtId="2" fontId="0" fillId="5" borderId="22" xfId="0" applyNumberFormat="1" applyFill="1" applyBorder="1"/>
    <xf numFmtId="4" fontId="0" fillId="5" borderId="22" xfId="0" applyNumberFormat="1" applyFill="1" applyBorder="1"/>
    <xf numFmtId="4" fontId="0" fillId="4" borderId="17" xfId="0" applyNumberFormat="1" applyFill="1" applyBorder="1"/>
    <xf numFmtId="4" fontId="0" fillId="4" borderId="18" xfId="0" applyNumberFormat="1" applyFill="1" applyBorder="1"/>
    <xf numFmtId="0" fontId="0" fillId="0" borderId="15" xfId="0" applyBorder="1" applyAlignment="1">
      <alignment vertical="center" wrapText="1"/>
    </xf>
    <xf numFmtId="0" fontId="0" fillId="0" borderId="19" xfId="0" applyBorder="1"/>
    <xf numFmtId="0" fontId="0" fillId="0" borderId="22" xfId="0" applyBorder="1"/>
    <xf numFmtId="0" fontId="0" fillId="0" borderId="24" xfId="0" applyBorder="1"/>
    <xf numFmtId="0" fontId="1" fillId="0" borderId="24" xfId="0" applyFont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vertical="center" wrapText="1"/>
    </xf>
    <xf numFmtId="4" fontId="0" fillId="0" borderId="27" xfId="0" applyNumberFormat="1" applyBorder="1"/>
    <xf numFmtId="4" fontId="0" fillId="4" borderId="27" xfId="0" applyNumberFormat="1" applyFill="1" applyBorder="1"/>
    <xf numFmtId="4" fontId="0" fillId="4" borderId="28" xfId="0" applyNumberFormat="1" applyFill="1" applyBorder="1"/>
    <xf numFmtId="4" fontId="0" fillId="4" borderId="29" xfId="0" applyNumberFormat="1" applyFill="1" applyBorder="1"/>
    <xf numFmtId="0" fontId="1" fillId="0" borderId="20" xfId="0" applyFont="1" applyBorder="1" applyAlignment="1">
      <alignment horizontal="left"/>
    </xf>
    <xf numFmtId="4" fontId="0" fillId="0" borderId="15" xfId="0" applyNumberFormat="1" applyBorder="1"/>
    <xf numFmtId="4" fontId="0" fillId="4" borderId="15" xfId="0" applyNumberFormat="1" applyFill="1" applyBorder="1"/>
    <xf numFmtId="4" fontId="0" fillId="4" borderId="14" xfId="0" applyNumberFormat="1" applyFill="1" applyBorder="1"/>
    <xf numFmtId="4" fontId="0" fillId="2" borderId="30" xfId="0" applyNumberFormat="1" applyFill="1" applyBorder="1"/>
    <xf numFmtId="4" fontId="1" fillId="0" borderId="20" xfId="0" applyNumberFormat="1" applyFont="1" applyBorder="1"/>
    <xf numFmtId="0" fontId="0" fillId="0" borderId="21" xfId="0" applyBorder="1"/>
    <xf numFmtId="0" fontId="1" fillId="0" borderId="21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vertical="center" wrapText="1"/>
    </xf>
    <xf numFmtId="4" fontId="0" fillId="0" borderId="33" xfId="0" applyNumberFormat="1" applyBorder="1"/>
    <xf numFmtId="4" fontId="0" fillId="0" borderId="0" xfId="0" applyNumberFormat="1"/>
    <xf numFmtId="4" fontId="1" fillId="2" borderId="34" xfId="0" applyNumberFormat="1" applyFont="1" applyFill="1" applyBorder="1"/>
    <xf numFmtId="4" fontId="1" fillId="0" borderId="35" xfId="0" applyNumberFormat="1" applyFont="1" applyBorder="1"/>
    <xf numFmtId="4" fontId="1" fillId="0" borderId="0" xfId="0" applyNumberFormat="1" applyFont="1"/>
    <xf numFmtId="2" fontId="0" fillId="0" borderId="36" xfId="0" applyNumberFormat="1" applyBorder="1"/>
    <xf numFmtId="0" fontId="0" fillId="2" borderId="6" xfId="0" applyFill="1" applyBorder="1"/>
    <xf numFmtId="0" fontId="0" fillId="2" borderId="7" xfId="0" applyFill="1" applyBorder="1"/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4" fontId="1" fillId="2" borderId="37" xfId="0" applyNumberFormat="1" applyFont="1" applyFill="1" applyBorder="1"/>
    <xf numFmtId="0" fontId="0" fillId="0" borderId="13" xfId="0" applyBorder="1" applyAlignment="1">
      <alignment horizontal="left"/>
    </xf>
    <xf numFmtId="4" fontId="0" fillId="0" borderId="35" xfId="0" applyNumberFormat="1" applyBorder="1"/>
    <xf numFmtId="0" fontId="1" fillId="0" borderId="22" xfId="0" applyFont="1" applyBorder="1"/>
    <xf numFmtId="0" fontId="0" fillId="0" borderId="35" xfId="0" applyBorder="1"/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40" xfId="0" applyBorder="1"/>
    <xf numFmtId="4" fontId="0" fillId="0" borderId="41" xfId="0" applyNumberFormat="1" applyBorder="1"/>
    <xf numFmtId="4" fontId="0" fillId="4" borderId="41" xfId="0" applyNumberFormat="1" applyFill="1" applyBorder="1"/>
    <xf numFmtId="4" fontId="0" fillId="0" borderId="42" xfId="0" applyNumberFormat="1" applyBorder="1"/>
    <xf numFmtId="4" fontId="0" fillId="0" borderId="43" xfId="0" applyNumberFormat="1" applyBorder="1"/>
    <xf numFmtId="4" fontId="0" fillId="2" borderId="18" xfId="0" applyNumberFormat="1" applyFill="1" applyBorder="1"/>
    <xf numFmtId="4" fontId="0" fillId="0" borderId="44" xfId="0" applyNumberFormat="1" applyBorder="1"/>
    <xf numFmtId="4" fontId="1" fillId="0" borderId="22" xfId="0" applyNumberFormat="1" applyFont="1" applyBorder="1"/>
    <xf numFmtId="0" fontId="0" fillId="0" borderId="21" xfId="0" applyBorder="1" applyAlignment="1">
      <alignment horizontal="left"/>
    </xf>
    <xf numFmtId="0" fontId="0" fillId="0" borderId="45" xfId="0" applyBorder="1"/>
    <xf numFmtId="0" fontId="1" fillId="0" borderId="13" xfId="0" applyFont="1" applyBorder="1"/>
    <xf numFmtId="0" fontId="0" fillId="4" borderId="14" xfId="0" applyFill="1" applyBorder="1"/>
    <xf numFmtId="0" fontId="0" fillId="4" borderId="1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1" fillId="2" borderId="16" xfId="0" applyNumberFormat="1" applyFont="1" applyFill="1" applyBorder="1"/>
    <xf numFmtId="0" fontId="0" fillId="0" borderId="46" xfId="0" applyBorder="1"/>
    <xf numFmtId="0" fontId="1" fillId="0" borderId="46" xfId="0" applyFont="1" applyBorder="1"/>
    <xf numFmtId="0" fontId="0" fillId="0" borderId="47" xfId="0" applyBorder="1"/>
    <xf numFmtId="0" fontId="0" fillId="0" borderId="34" xfId="0" applyBorder="1"/>
    <xf numFmtId="0" fontId="0" fillId="0" borderId="48" xfId="0" applyBorder="1"/>
    <xf numFmtId="0" fontId="0" fillId="0" borderId="49" xfId="0" applyBorder="1"/>
    <xf numFmtId="0" fontId="0" fillId="2" borderId="34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0" xfId="0" applyFont="1"/>
    <xf numFmtId="0" fontId="1" fillId="0" borderId="35" xfId="0" applyFont="1" applyBorder="1"/>
    <xf numFmtId="0" fontId="1" fillId="0" borderId="38" xfId="0" applyFont="1" applyBorder="1" applyAlignment="1">
      <alignment horizontal="left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33" xfId="0" applyBorder="1"/>
    <xf numFmtId="0" fontId="0" fillId="4" borderId="41" xfId="0" applyFill="1" applyBorder="1"/>
    <xf numFmtId="4" fontId="1" fillId="2" borderId="41" xfId="0" applyNumberFormat="1" applyFont="1" applyFill="1" applyBorder="1"/>
    <xf numFmtId="4" fontId="1" fillId="0" borderId="50" xfId="0" applyNumberFormat="1" applyFont="1" applyBorder="1"/>
    <xf numFmtId="4" fontId="1" fillId="0" borderId="51" xfId="0" applyNumberFormat="1" applyFont="1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0" borderId="36" xfId="0" applyBorder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2" borderId="3" xfId="0" applyNumberFormat="1" applyFont="1" applyFill="1" applyBorder="1"/>
    <xf numFmtId="4" fontId="1" fillId="0" borderId="3" xfId="0" applyNumberFormat="1" applyFont="1" applyBorder="1"/>
    <xf numFmtId="0" fontId="1" fillId="0" borderId="5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DE42-5B32-4FB9-A9E8-D8DE8B5F71E7}">
  <dimension ref="A2:Q33"/>
  <sheetViews>
    <sheetView tabSelected="1" workbookViewId="0">
      <selection activeCell="F39" sqref="F39"/>
    </sheetView>
  </sheetViews>
  <sheetFormatPr baseColWidth="10" defaultRowHeight="14.4" x14ac:dyDescent="0.3"/>
  <cols>
    <col min="1" max="1" width="13.77734375" customWidth="1"/>
    <col min="2" max="2" width="17.21875" customWidth="1"/>
    <col min="3" max="3" width="11.77734375" customWidth="1"/>
    <col min="4" max="4" width="11" customWidth="1"/>
    <col min="5" max="5" width="13.109375" customWidth="1"/>
    <col min="6" max="6" width="10.88671875" customWidth="1"/>
    <col min="7" max="7" width="12.109375" customWidth="1"/>
    <col min="10" max="11" width="13.6640625" customWidth="1"/>
    <col min="12" max="12" width="13.88671875" customWidth="1"/>
  </cols>
  <sheetData>
    <row r="2" spans="1:17" ht="18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3">
      <c r="A3" s="2"/>
      <c r="B3" s="2"/>
      <c r="C3" s="2"/>
      <c r="D3" s="2"/>
      <c r="E3" s="2"/>
      <c r="F3" s="2"/>
      <c r="G3" s="2"/>
    </row>
    <row r="4" spans="1:17" ht="15" thickBot="1" x14ac:dyDescent="0.35">
      <c r="A4" s="2" t="s">
        <v>1</v>
      </c>
      <c r="B4" s="2" t="s">
        <v>2</v>
      </c>
      <c r="C4" s="2" t="s">
        <v>3</v>
      </c>
      <c r="D4" s="2">
        <v>10</v>
      </c>
      <c r="E4" s="2"/>
      <c r="F4" s="2"/>
      <c r="G4" s="2"/>
    </row>
    <row r="5" spans="1:17" ht="15" thickBot="1" x14ac:dyDescent="0.35">
      <c r="C5" s="3" t="s">
        <v>4</v>
      </c>
      <c r="D5" s="4"/>
      <c r="E5" s="4"/>
      <c r="F5" s="4"/>
      <c r="G5" s="4"/>
      <c r="H5" s="5"/>
      <c r="I5" s="6"/>
      <c r="J5" s="7" t="s">
        <v>5</v>
      </c>
      <c r="K5" s="8"/>
      <c r="L5" s="9"/>
    </row>
    <row r="6" spans="1:17" ht="43.8" thickBot="1" x14ac:dyDescent="0.35">
      <c r="A6" s="10" t="s">
        <v>6</v>
      </c>
      <c r="B6" s="10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3" t="s">
        <v>13</v>
      </c>
      <c r="I6" s="14" t="s">
        <v>14</v>
      </c>
      <c r="J6" s="15" t="s">
        <v>15</v>
      </c>
      <c r="K6" s="16" t="s">
        <v>16</v>
      </c>
      <c r="L6" s="13" t="s">
        <v>17</v>
      </c>
      <c r="M6" s="17" t="s">
        <v>18</v>
      </c>
      <c r="N6" s="18" t="s">
        <v>19</v>
      </c>
      <c r="O6" s="19" t="s">
        <v>20</v>
      </c>
      <c r="P6" s="20" t="s">
        <v>21</v>
      </c>
      <c r="Q6" s="21" t="s">
        <v>22</v>
      </c>
    </row>
    <row r="7" spans="1:17" x14ac:dyDescent="0.3">
      <c r="A7" s="22"/>
      <c r="B7" s="23">
        <v>363064</v>
      </c>
      <c r="C7" s="24" t="s">
        <v>23</v>
      </c>
      <c r="D7" s="25"/>
      <c r="E7" s="25"/>
      <c r="F7" s="26"/>
      <c r="G7" s="27">
        <v>797.56</v>
      </c>
      <c r="H7" s="26">
        <v>1036.08</v>
      </c>
      <c r="I7" s="28">
        <f>SUM(G7:H7)</f>
        <v>1833.6399999999999</v>
      </c>
      <c r="J7" s="29">
        <v>858.54</v>
      </c>
      <c r="K7" s="26"/>
      <c r="L7" s="30">
        <f t="shared" ref="L7:L13" si="0">SUM(I7:J7)</f>
        <v>2692.18</v>
      </c>
      <c r="M7" s="31">
        <f>+G7</f>
        <v>797.56</v>
      </c>
      <c r="N7" s="32">
        <f t="shared" ref="N7:N13" si="1">+L7-M7</f>
        <v>1894.62</v>
      </c>
      <c r="O7" s="33"/>
      <c r="P7" s="34">
        <f>+G7</f>
        <v>797.56</v>
      </c>
      <c r="Q7" s="35"/>
    </row>
    <row r="8" spans="1:17" x14ac:dyDescent="0.3">
      <c r="A8" s="36"/>
      <c r="B8" s="37">
        <v>407599</v>
      </c>
      <c r="C8" s="38" t="s">
        <v>24</v>
      </c>
      <c r="D8" s="39"/>
      <c r="E8" s="40"/>
      <c r="F8" s="41">
        <v>1660.12</v>
      </c>
      <c r="G8" s="41">
        <v>1668.65</v>
      </c>
      <c r="H8" s="41">
        <v>1634.5</v>
      </c>
      <c r="I8" s="42">
        <f>SUM(F8:H8)</f>
        <v>4963.2700000000004</v>
      </c>
      <c r="J8" s="43">
        <v>1688.98</v>
      </c>
      <c r="K8" s="41"/>
      <c r="L8" s="41">
        <f t="shared" si="0"/>
        <v>6652.25</v>
      </c>
      <c r="M8" s="44">
        <v>2000</v>
      </c>
      <c r="N8" s="45">
        <f t="shared" si="1"/>
        <v>4652.25</v>
      </c>
      <c r="O8" s="46">
        <v>439.03</v>
      </c>
      <c r="P8" s="47">
        <f>2000-Q8</f>
        <v>311.02</v>
      </c>
      <c r="Q8" s="48">
        <f>+J8</f>
        <v>1688.98</v>
      </c>
    </row>
    <row r="9" spans="1:17" x14ac:dyDescent="0.3">
      <c r="A9" s="22"/>
      <c r="B9" s="23">
        <v>224459</v>
      </c>
      <c r="C9" s="24" t="s">
        <v>25</v>
      </c>
      <c r="D9" s="25"/>
      <c r="E9" s="25"/>
      <c r="F9" s="26"/>
      <c r="G9" s="27">
        <v>81.77</v>
      </c>
      <c r="H9" s="27">
        <v>65.819999999999993</v>
      </c>
      <c r="I9" s="49">
        <f>SUM(G9:H9)</f>
        <v>147.58999999999997</v>
      </c>
      <c r="J9" s="50">
        <v>45.67</v>
      </c>
      <c r="K9" s="26"/>
      <c r="L9" s="30">
        <f t="shared" si="0"/>
        <v>193.26</v>
      </c>
      <c r="M9" s="31">
        <f>+G9+H9+J9</f>
        <v>193.26</v>
      </c>
      <c r="N9" s="32">
        <f t="shared" si="1"/>
        <v>0</v>
      </c>
      <c r="O9" s="33"/>
      <c r="P9" s="34">
        <f>+G9+H9</f>
        <v>147.58999999999997</v>
      </c>
      <c r="Q9" s="34">
        <f>+J9</f>
        <v>45.67</v>
      </c>
    </row>
    <row r="10" spans="1:17" x14ac:dyDescent="0.3">
      <c r="A10" s="22"/>
      <c r="B10" s="23">
        <v>21055814</v>
      </c>
      <c r="C10" s="24" t="s">
        <v>26</v>
      </c>
      <c r="D10" s="25"/>
      <c r="E10" s="51"/>
      <c r="F10" s="26"/>
      <c r="G10" s="27">
        <v>22.42</v>
      </c>
      <c r="H10" s="26">
        <v>690.69</v>
      </c>
      <c r="I10" s="28">
        <f>SUM(G10:H10)</f>
        <v>713.11</v>
      </c>
      <c r="J10" s="29">
        <v>524</v>
      </c>
      <c r="K10" s="26"/>
      <c r="L10" s="30">
        <f t="shared" si="0"/>
        <v>1237.1100000000001</v>
      </c>
      <c r="M10" s="52">
        <v>22.42</v>
      </c>
      <c r="N10" s="32">
        <f t="shared" si="1"/>
        <v>1214.69</v>
      </c>
      <c r="O10" s="33"/>
      <c r="P10" s="34">
        <f>+G10</f>
        <v>22.42</v>
      </c>
      <c r="Q10" s="53"/>
    </row>
    <row r="11" spans="1:17" x14ac:dyDescent="0.3">
      <c r="A11" s="54"/>
      <c r="B11" s="55">
        <v>21109506</v>
      </c>
      <c r="C11" s="56" t="s">
        <v>27</v>
      </c>
      <c r="D11" s="57"/>
      <c r="E11" s="58"/>
      <c r="F11" s="59"/>
      <c r="G11" s="60">
        <v>2.6</v>
      </c>
      <c r="H11" s="60">
        <v>1.32</v>
      </c>
      <c r="I11" s="61">
        <f>SUM(G11:H11)</f>
        <v>3.92</v>
      </c>
      <c r="J11" s="62">
        <v>2.64</v>
      </c>
      <c r="K11" s="59"/>
      <c r="L11" s="30">
        <f t="shared" si="0"/>
        <v>6.5600000000000005</v>
      </c>
      <c r="M11" s="52">
        <f>+L11</f>
        <v>6.5600000000000005</v>
      </c>
      <c r="N11" s="32">
        <f t="shared" si="1"/>
        <v>0</v>
      </c>
      <c r="O11" s="33"/>
      <c r="P11" s="34">
        <f t="shared" ref="P11:Q13" si="2">+I11</f>
        <v>3.92</v>
      </c>
      <c r="Q11" s="34">
        <f t="shared" si="2"/>
        <v>2.64</v>
      </c>
    </row>
    <row r="12" spans="1:17" x14ac:dyDescent="0.3">
      <c r="A12" s="25"/>
      <c r="B12" s="63">
        <v>955617</v>
      </c>
      <c r="C12" s="24"/>
      <c r="D12" s="25"/>
      <c r="E12" s="51"/>
      <c r="F12" s="64"/>
      <c r="G12" s="65">
        <v>2.6</v>
      </c>
      <c r="H12" s="27">
        <v>1.32</v>
      </c>
      <c r="I12" s="49">
        <f>SUM(G12:H12)</f>
        <v>3.92</v>
      </c>
      <c r="J12" s="66">
        <v>6.76</v>
      </c>
      <c r="K12" s="64"/>
      <c r="L12" s="67">
        <f t="shared" si="0"/>
        <v>10.68</v>
      </c>
      <c r="M12" s="52">
        <f>+L12</f>
        <v>10.68</v>
      </c>
      <c r="N12" s="32">
        <f t="shared" si="1"/>
        <v>0</v>
      </c>
      <c r="O12" s="33"/>
      <c r="P12" s="34">
        <f t="shared" si="2"/>
        <v>3.92</v>
      </c>
      <c r="Q12" s="34">
        <f t="shared" si="2"/>
        <v>6.76</v>
      </c>
    </row>
    <row r="13" spans="1:17" x14ac:dyDescent="0.3">
      <c r="A13" s="25"/>
      <c r="B13" s="63">
        <v>21083317</v>
      </c>
      <c r="C13" s="24"/>
      <c r="D13" s="25"/>
      <c r="E13" s="51"/>
      <c r="F13" s="64"/>
      <c r="G13" s="65">
        <v>1.34</v>
      </c>
      <c r="H13" s="27">
        <v>0.06</v>
      </c>
      <c r="I13" s="49">
        <f>SUM(G13:H13)</f>
        <v>1.4000000000000001</v>
      </c>
      <c r="J13" s="66">
        <v>1.36</v>
      </c>
      <c r="K13" s="64"/>
      <c r="L13" s="67">
        <f t="shared" si="0"/>
        <v>2.7600000000000002</v>
      </c>
      <c r="M13" s="31">
        <f>+L13</f>
        <v>2.7600000000000002</v>
      </c>
      <c r="N13" s="68">
        <f t="shared" si="1"/>
        <v>0</v>
      </c>
      <c r="O13" s="33"/>
      <c r="P13" s="34">
        <f t="shared" si="2"/>
        <v>1.4000000000000001</v>
      </c>
      <c r="Q13" s="34">
        <f t="shared" si="2"/>
        <v>1.36</v>
      </c>
    </row>
    <row r="14" spans="1:17" ht="15" thickBot="1" x14ac:dyDescent="0.35">
      <c r="A14" s="69"/>
      <c r="B14" s="70"/>
      <c r="C14" s="71"/>
      <c r="D14" s="72"/>
      <c r="E14" s="73"/>
      <c r="F14" s="74"/>
      <c r="G14" s="74"/>
      <c r="H14" s="74"/>
      <c r="I14" s="75"/>
      <c r="J14" s="34"/>
      <c r="K14" s="74"/>
      <c r="L14" s="76">
        <f>SUM(L7:L13)</f>
        <v>10794.800000000001</v>
      </c>
      <c r="M14" s="77">
        <f>SUM(M7:M13)</f>
        <v>3033.24</v>
      </c>
      <c r="N14" s="78">
        <f>SUM(N7:N13)</f>
        <v>7761.5599999999995</v>
      </c>
      <c r="O14" s="79">
        <f>SUM(O7:O13)</f>
        <v>439.03</v>
      </c>
      <c r="P14" s="53"/>
      <c r="Q14" s="53"/>
    </row>
    <row r="15" spans="1:17" x14ac:dyDescent="0.3">
      <c r="A15" s="10" t="s">
        <v>28</v>
      </c>
      <c r="B15" s="10" t="s">
        <v>29</v>
      </c>
      <c r="C15" s="80"/>
      <c r="D15" s="81"/>
      <c r="E15" s="81"/>
      <c r="F15" s="82"/>
      <c r="G15" s="82"/>
      <c r="H15" s="82"/>
      <c r="I15" s="83"/>
      <c r="J15" s="84"/>
      <c r="K15" s="82"/>
      <c r="L15" s="82"/>
      <c r="M15" s="85"/>
      <c r="N15" s="82"/>
      <c r="P15" s="53"/>
      <c r="Q15" s="53"/>
    </row>
    <row r="16" spans="1:17" x14ac:dyDescent="0.3">
      <c r="A16" s="22"/>
      <c r="B16" s="86">
        <v>382367</v>
      </c>
      <c r="C16" s="24"/>
      <c r="D16" s="25"/>
      <c r="E16" s="25"/>
      <c r="F16" s="26"/>
      <c r="G16" s="27">
        <v>91.5</v>
      </c>
      <c r="H16" s="26">
        <v>91.45</v>
      </c>
      <c r="I16" s="28">
        <f>SUM(G16:H16)</f>
        <v>182.95</v>
      </c>
      <c r="J16" s="29">
        <v>91.4</v>
      </c>
      <c r="K16" s="26">
        <v>100.6</v>
      </c>
      <c r="L16" s="30">
        <f>SUM(I16:K16)</f>
        <v>374.95000000000005</v>
      </c>
      <c r="M16" s="87">
        <v>91.5</v>
      </c>
      <c r="N16" s="88"/>
      <c r="P16" s="34">
        <v>91.5</v>
      </c>
      <c r="Q16" s="53"/>
    </row>
    <row r="17" spans="1:17" x14ac:dyDescent="0.3">
      <c r="A17" s="22"/>
      <c r="B17" s="86">
        <v>245101</v>
      </c>
      <c r="C17" s="24"/>
      <c r="D17" s="25"/>
      <c r="E17" s="25"/>
      <c r="F17" s="26"/>
      <c r="G17" s="27">
        <v>67.42</v>
      </c>
      <c r="H17" s="26">
        <v>61.8</v>
      </c>
      <c r="I17" s="28">
        <f>SUM(G17:H17)</f>
        <v>129.22</v>
      </c>
      <c r="J17" s="29">
        <v>50.62</v>
      </c>
      <c r="K17" s="26">
        <v>61.82</v>
      </c>
      <c r="L17" s="30">
        <f>SUM(I17:K17)</f>
        <v>241.66</v>
      </c>
      <c r="M17" s="89">
        <v>67.42</v>
      </c>
      <c r="N17" s="88"/>
      <c r="P17" s="34">
        <v>67.42</v>
      </c>
      <c r="Q17" s="53"/>
    </row>
    <row r="18" spans="1:17" ht="15" thickBot="1" x14ac:dyDescent="0.35">
      <c r="A18" s="90"/>
      <c r="B18" s="91">
        <v>239450</v>
      </c>
      <c r="C18" s="92"/>
      <c r="D18" s="25"/>
      <c r="E18" s="93"/>
      <c r="F18" s="94"/>
      <c r="G18" s="95">
        <v>36.1</v>
      </c>
      <c r="H18" s="94">
        <v>36.1</v>
      </c>
      <c r="I18" s="96">
        <f>SUM(G18:H18)</f>
        <v>72.2</v>
      </c>
      <c r="J18" s="97">
        <v>43.32</v>
      </c>
      <c r="K18" s="29">
        <v>39.71</v>
      </c>
      <c r="L18" s="98">
        <f>SUM(I18:K18)</f>
        <v>155.23000000000002</v>
      </c>
      <c r="M18" s="99">
        <v>36.1</v>
      </c>
      <c r="N18" s="100"/>
      <c r="P18" s="34">
        <v>36.1</v>
      </c>
      <c r="Q18" s="53"/>
    </row>
    <row r="19" spans="1:17" ht="15" thickBot="1" x14ac:dyDescent="0.35">
      <c r="A19" s="69"/>
      <c r="B19" s="101"/>
      <c r="C19" s="71"/>
      <c r="D19" s="102"/>
      <c r="E19" s="72"/>
      <c r="F19" s="74"/>
      <c r="G19" s="74"/>
      <c r="H19" s="74"/>
      <c r="I19" s="75"/>
      <c r="J19" s="34"/>
      <c r="K19" s="74"/>
      <c r="L19" s="76">
        <f>SUM(L16:L18)</f>
        <v>771.84</v>
      </c>
      <c r="M19" s="77">
        <f>SUM(M16:M18)</f>
        <v>195.02</v>
      </c>
      <c r="N19" s="77">
        <f>+L19-M16-M17-M18</f>
        <v>576.82000000000005</v>
      </c>
      <c r="P19" s="34"/>
      <c r="Q19" s="53"/>
    </row>
    <row r="20" spans="1:17" x14ac:dyDescent="0.3">
      <c r="A20" s="10" t="s">
        <v>30</v>
      </c>
      <c r="B20" s="10" t="s">
        <v>31</v>
      </c>
      <c r="C20" s="80"/>
      <c r="D20" s="81"/>
      <c r="E20" s="81"/>
      <c r="F20" s="82"/>
      <c r="G20" s="82"/>
      <c r="H20" s="82"/>
      <c r="I20" s="83"/>
      <c r="J20" s="84"/>
      <c r="K20" s="82"/>
      <c r="L20" s="82"/>
      <c r="M20" s="85"/>
      <c r="N20" s="82"/>
      <c r="P20" s="53"/>
      <c r="Q20" s="53"/>
    </row>
    <row r="21" spans="1:17" x14ac:dyDescent="0.3">
      <c r="A21" s="22"/>
      <c r="B21" s="103" t="s">
        <v>32</v>
      </c>
      <c r="C21" s="104">
        <v>71.11</v>
      </c>
      <c r="D21" s="105">
        <v>72.31</v>
      </c>
      <c r="E21" s="25">
        <v>225.98</v>
      </c>
      <c r="F21" s="106">
        <v>70.67</v>
      </c>
      <c r="G21" s="106">
        <v>183.35</v>
      </c>
      <c r="H21" s="106">
        <v>184.55</v>
      </c>
      <c r="I21" s="107">
        <f>SUM(C21:H21)</f>
        <v>807.97</v>
      </c>
      <c r="J21" s="108">
        <v>0</v>
      </c>
      <c r="K21" s="106">
        <v>0</v>
      </c>
      <c r="L21" s="109">
        <f>SUM(I21:K21)</f>
        <v>807.97</v>
      </c>
      <c r="M21" s="77">
        <f>SUM(C21:D21)</f>
        <v>143.42000000000002</v>
      </c>
      <c r="N21" s="100">
        <f>+L21-M21</f>
        <v>664.55</v>
      </c>
      <c r="P21" s="53">
        <f>+C21+D21</f>
        <v>143.42000000000002</v>
      </c>
      <c r="Q21" s="53"/>
    </row>
    <row r="22" spans="1:17" ht="15" thickBot="1" x14ac:dyDescent="0.35">
      <c r="A22" s="110"/>
      <c r="B22" s="111"/>
      <c r="C22" s="112"/>
      <c r="D22" s="102"/>
      <c r="E22" s="102"/>
      <c r="F22" s="113"/>
      <c r="G22" s="113"/>
      <c r="H22" s="113"/>
      <c r="I22" s="114"/>
      <c r="J22" s="115"/>
      <c r="K22" s="113"/>
      <c r="L22" s="116"/>
      <c r="M22" s="77"/>
      <c r="N22" s="77"/>
      <c r="P22" s="53"/>
      <c r="Q22" s="53"/>
    </row>
    <row r="23" spans="1:17" s="122" customFormat="1" x14ac:dyDescent="0.3">
      <c r="A23" s="10" t="s">
        <v>33</v>
      </c>
      <c r="B23" s="10"/>
      <c r="C23" s="117"/>
      <c r="D23" s="118"/>
      <c r="E23" s="118"/>
      <c r="F23" s="119"/>
      <c r="G23" s="119"/>
      <c r="H23" s="119"/>
      <c r="I23" s="120"/>
      <c r="J23" s="121"/>
      <c r="K23" s="119"/>
      <c r="L23" s="119"/>
      <c r="M23" s="85"/>
      <c r="N23" s="82"/>
      <c r="P23" s="88"/>
      <c r="Q23" s="88"/>
    </row>
    <row r="24" spans="1:17" x14ac:dyDescent="0.3">
      <c r="A24" s="22"/>
      <c r="B24" s="23">
        <v>37827885</v>
      </c>
      <c r="C24" s="24"/>
      <c r="D24" s="25"/>
      <c r="E24" s="25"/>
      <c r="F24" s="106"/>
      <c r="G24" s="106"/>
      <c r="H24" s="106"/>
      <c r="I24" s="107"/>
      <c r="J24" s="108">
        <v>61.46</v>
      </c>
      <c r="K24" s="106"/>
      <c r="L24" s="30">
        <f t="shared" ref="L24:L26" si="3">SUM(C24:J24)</f>
        <v>61.46</v>
      </c>
      <c r="M24" s="123"/>
      <c r="N24" s="100"/>
      <c r="P24" s="53"/>
      <c r="Q24" s="53"/>
    </row>
    <row r="25" spans="1:17" x14ac:dyDescent="0.3">
      <c r="A25" s="22"/>
      <c r="B25" s="23">
        <v>32868686</v>
      </c>
      <c r="C25" s="24"/>
      <c r="D25" s="25"/>
      <c r="E25" s="25"/>
      <c r="F25" s="106"/>
      <c r="G25" s="106"/>
      <c r="H25" s="106">
        <v>214.52</v>
      </c>
      <c r="I25" s="107"/>
      <c r="J25" s="108">
        <v>214.52</v>
      </c>
      <c r="K25" s="106"/>
      <c r="L25" s="30">
        <f t="shared" si="3"/>
        <v>429.04</v>
      </c>
      <c r="M25" s="123"/>
      <c r="N25" s="100"/>
      <c r="P25" s="53"/>
      <c r="Q25" s="53"/>
    </row>
    <row r="26" spans="1:17" ht="15" thickBot="1" x14ac:dyDescent="0.35">
      <c r="A26" s="90"/>
      <c r="B26" s="124">
        <v>37826728</v>
      </c>
      <c r="C26" s="92"/>
      <c r="D26" s="93"/>
      <c r="E26" s="93"/>
      <c r="F26" s="125"/>
      <c r="G26" s="125"/>
      <c r="H26" s="125">
        <v>61.46</v>
      </c>
      <c r="I26" s="126"/>
      <c r="J26" s="127">
        <v>61.46</v>
      </c>
      <c r="K26" s="106"/>
      <c r="L26" s="98">
        <f t="shared" si="3"/>
        <v>122.92</v>
      </c>
      <c r="M26" s="77"/>
      <c r="N26" s="100"/>
      <c r="P26" s="53"/>
      <c r="Q26" s="53"/>
    </row>
    <row r="27" spans="1:17" ht="15" thickBot="1" x14ac:dyDescent="0.35">
      <c r="A27" s="69"/>
      <c r="B27" s="70"/>
      <c r="C27" s="71"/>
      <c r="D27" s="72"/>
      <c r="E27" s="72"/>
      <c r="F27" s="128"/>
      <c r="G27" s="128"/>
      <c r="H27" s="128"/>
      <c r="J27" s="53"/>
      <c r="K27" s="128"/>
      <c r="L27" s="76">
        <f>SUM(L24:L26)</f>
        <v>613.41999999999996</v>
      </c>
      <c r="M27" s="77"/>
      <c r="N27" s="77">
        <f>+L27</f>
        <v>613.41999999999996</v>
      </c>
      <c r="P27" s="53"/>
      <c r="Q27" s="53"/>
    </row>
    <row r="28" spans="1:17" s="122" customFormat="1" x14ac:dyDescent="0.3">
      <c r="A28" s="10" t="s">
        <v>34</v>
      </c>
      <c r="B28" s="10"/>
      <c r="C28" s="117"/>
      <c r="D28" s="118"/>
      <c r="E28" s="118"/>
      <c r="F28" s="119"/>
      <c r="G28" s="119"/>
      <c r="H28" s="119"/>
      <c r="I28" s="120"/>
      <c r="J28" s="121"/>
      <c r="K28" s="119"/>
      <c r="L28" s="82"/>
      <c r="M28" s="85"/>
      <c r="N28" s="82"/>
      <c r="P28" s="88"/>
      <c r="Q28" s="88"/>
    </row>
    <row r="29" spans="1:17" ht="15" thickBot="1" x14ac:dyDescent="0.35">
      <c r="A29" s="22"/>
      <c r="B29" s="124">
        <v>9069</v>
      </c>
      <c r="C29" s="92"/>
      <c r="D29" s="93"/>
      <c r="E29" s="93"/>
      <c r="F29" s="129">
        <v>1286.95</v>
      </c>
      <c r="G29" s="125">
        <v>872.94</v>
      </c>
      <c r="H29" s="125">
        <v>429.29</v>
      </c>
      <c r="I29" s="126">
        <f>SUM(F29:H29)</f>
        <v>2589.1800000000003</v>
      </c>
      <c r="J29" s="127">
        <v>1037.8800000000001</v>
      </c>
      <c r="K29" s="125"/>
      <c r="L29" s="130">
        <f>SUM(I29:J29)</f>
        <v>3627.0600000000004</v>
      </c>
      <c r="M29" s="131">
        <v>1286.95</v>
      </c>
      <c r="N29" s="132">
        <f>+L29-M29</f>
        <v>2340.1100000000006</v>
      </c>
      <c r="P29" s="53">
        <f>+F29</f>
        <v>1286.95</v>
      </c>
      <c r="Q29" s="53"/>
    </row>
    <row r="30" spans="1:17" ht="15" thickBot="1" x14ac:dyDescent="0.35">
      <c r="A30" s="69"/>
      <c r="B30" s="133"/>
      <c r="C30" s="134"/>
      <c r="D30" s="134"/>
      <c r="E30" s="134"/>
      <c r="F30" s="134"/>
      <c r="G30" s="134"/>
      <c r="H30" s="134"/>
      <c r="I30" s="134"/>
      <c r="J30" s="135"/>
      <c r="K30" s="134"/>
      <c r="L30" s="131"/>
      <c r="M30" s="131"/>
      <c r="N30" s="131"/>
      <c r="P30" s="53"/>
      <c r="Q30" s="53"/>
    </row>
    <row r="31" spans="1:17" s="122" customFormat="1" ht="15" thickBot="1" x14ac:dyDescent="0.35">
      <c r="A31" s="136" t="s">
        <v>35</v>
      </c>
      <c r="B31" s="137"/>
      <c r="C31" s="138">
        <f t="shared" ref="C31:K31" si="4">SUM(C7:C29)</f>
        <v>71.11</v>
      </c>
      <c r="D31" s="138">
        <f t="shared" si="4"/>
        <v>72.31</v>
      </c>
      <c r="E31" s="138">
        <f t="shared" si="4"/>
        <v>225.98</v>
      </c>
      <c r="F31" s="138">
        <f t="shared" si="4"/>
        <v>3017.74</v>
      </c>
      <c r="G31" s="138">
        <f t="shared" si="4"/>
        <v>3828.25</v>
      </c>
      <c r="H31" s="138">
        <f t="shared" si="4"/>
        <v>4508.9600000000009</v>
      </c>
      <c r="I31" s="138"/>
      <c r="J31" s="139">
        <f t="shared" si="4"/>
        <v>4688.6100000000006</v>
      </c>
      <c r="K31" s="138">
        <f t="shared" si="4"/>
        <v>202.13</v>
      </c>
      <c r="L31" s="140">
        <f>+L14+L19+L21+L27+L29</f>
        <v>16615.09</v>
      </c>
      <c r="M31" s="141">
        <f>-M14-M19-M21-M29</f>
        <v>-4658.63</v>
      </c>
      <c r="N31" s="141">
        <f>SUM(L31:M31)</f>
        <v>11956.46</v>
      </c>
      <c r="P31" s="142"/>
      <c r="Q31" s="142"/>
    </row>
    <row r="32" spans="1:17" s="122" customFormat="1" x14ac:dyDescent="0.3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2:14" s="122" customFormat="1" ht="15" thickBot="1" x14ac:dyDescent="0.35">
      <c r="B33" s="129"/>
      <c r="C33" s="78" t="s">
        <v>36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</sheetData>
  <mergeCells count="3">
    <mergeCell ref="A2:L2"/>
    <mergeCell ref="C5:H5"/>
    <mergeCell ref="J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2024-11-22T18:48:47Z</dcterms:created>
  <dcterms:modified xsi:type="dcterms:W3CDTF">2024-11-22T18:50:53Z</dcterms:modified>
</cp:coreProperties>
</file>