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rgo\OneDrive\Documentos\Parque Lefevre Gobierno Local\webSite\Transparecia\Noviembre 2024\"/>
    </mc:Choice>
  </mc:AlternateContent>
  <xr:revisionPtr revIDLastSave="0" documentId="8_{596050B0-F36E-4CB8-B937-91EF76C2E356}" xr6:coauthVersionLast="47" xr6:coauthVersionMax="47" xr10:uidLastSave="{00000000-0000-0000-0000-000000000000}"/>
  <bookViews>
    <workbookView xWindow="-120" yWindow="-120" windowWidth="29040" windowHeight="15720" xr2:uid="{B5CABA68-E9B5-401B-ABCF-A769855511D0}"/>
  </bookViews>
  <sheets>
    <sheet name="consecutivo_oc_de_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K56" i="1" s="1"/>
  <c r="J55" i="1"/>
  <c r="K55" i="1" s="1"/>
  <c r="J54" i="1"/>
  <c r="K54" i="1" s="1"/>
  <c r="C54" i="1"/>
  <c r="K53" i="1"/>
  <c r="C53" i="1"/>
  <c r="K52" i="1"/>
  <c r="J52" i="1"/>
  <c r="C52" i="1"/>
  <c r="J51" i="1"/>
  <c r="K51" i="1" s="1"/>
  <c r="C51" i="1"/>
  <c r="K50" i="1"/>
  <c r="C50" i="1"/>
  <c r="J49" i="1"/>
  <c r="K49" i="1" s="1"/>
  <c r="C49" i="1"/>
  <c r="J48" i="1"/>
  <c r="K48" i="1" s="1"/>
  <c r="C48" i="1"/>
  <c r="J47" i="1"/>
  <c r="K47" i="1" s="1"/>
  <c r="J46" i="1"/>
  <c r="K46" i="1" s="1"/>
  <c r="K45" i="1"/>
  <c r="J44" i="1"/>
  <c r="K44" i="1" s="1"/>
  <c r="J43" i="1"/>
  <c r="K43" i="1" s="1"/>
  <c r="J42" i="1"/>
  <c r="K42" i="1" s="1"/>
  <c r="K41" i="1"/>
  <c r="J40" i="1"/>
  <c r="K40" i="1" s="1"/>
  <c r="J39" i="1"/>
  <c r="K39" i="1" s="1"/>
  <c r="J38" i="1"/>
  <c r="K38" i="1" s="1"/>
  <c r="J37" i="1"/>
  <c r="K37" i="1" s="1"/>
  <c r="J36" i="1"/>
  <c r="K36" i="1" s="1"/>
  <c r="K35" i="1"/>
  <c r="J35" i="1"/>
  <c r="J34" i="1"/>
  <c r="K34" i="1" s="1"/>
  <c r="J33" i="1"/>
  <c r="K33" i="1" s="1"/>
  <c r="J32" i="1"/>
  <c r="K32" i="1" s="1"/>
  <c r="J31" i="1"/>
  <c r="K31" i="1" s="1"/>
  <c r="K30" i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K21" i="1"/>
  <c r="J20" i="1"/>
  <c r="K20" i="1" s="1"/>
  <c r="J19" i="1"/>
  <c r="K19" i="1" s="1"/>
  <c r="K18" i="1"/>
  <c r="J17" i="1"/>
  <c r="K17" i="1" s="1"/>
  <c r="J16" i="1"/>
  <c r="K16" i="1" s="1"/>
  <c r="K14" i="1"/>
  <c r="K11" i="1"/>
  <c r="K10" i="1"/>
  <c r="J9" i="1"/>
  <c r="K9" i="1" s="1"/>
  <c r="K8" i="1"/>
  <c r="K7" i="1"/>
  <c r="K58" i="1" l="1"/>
</calcChain>
</file>

<file path=xl/sharedStrings.xml><?xml version="1.0" encoding="utf-8"?>
<sst xmlns="http://schemas.openxmlformats.org/spreadsheetml/2006/main" count="352" uniqueCount="262">
  <si>
    <t xml:space="preserve">         CONSECUTIVO DE ORDENES DE COMPRA Y REQUISICION NOVIEMBRE 2024</t>
  </si>
  <si>
    <t>ORDEN DE COMPRA</t>
  </si>
  <si>
    <t>REQUISICIÓN</t>
  </si>
  <si>
    <t>FECHA</t>
  </si>
  <si>
    <t>DETALLE</t>
  </si>
  <si>
    <t>PROVEEDOR</t>
  </si>
  <si>
    <t>Telefono/CELULAR</t>
  </si>
  <si>
    <t>RUC</t>
  </si>
  <si>
    <t>D.V.</t>
  </si>
  <si>
    <t>SUB TOTAL</t>
  </si>
  <si>
    <t>ITBMS</t>
  </si>
  <si>
    <t xml:space="preserve"> TOTAL</t>
  </si>
  <si>
    <t>Nº DE CHEQUE</t>
  </si>
  <si>
    <t>#0117</t>
  </si>
  <si>
    <t>80  desayunos por incendio</t>
  </si>
  <si>
    <t>Grupo DCFCC, S.A.</t>
  </si>
  <si>
    <t>6677-5697</t>
  </si>
  <si>
    <t>155722753 2-2022</t>
  </si>
  <si>
    <t>DV 64</t>
  </si>
  <si>
    <t>#0118</t>
  </si>
  <si>
    <t>Baterias Tipo 27, Capacidad 3, CCA 750"-  18°C Polaridad</t>
  </si>
  <si>
    <t>Bateria Nacionales, S.A.</t>
  </si>
  <si>
    <t>228-0555</t>
  </si>
  <si>
    <t xml:space="preserve">334-118-72930 </t>
  </si>
  <si>
    <t>D.V. 95</t>
  </si>
  <si>
    <t>panama compras</t>
  </si>
  <si>
    <t>#0119</t>
  </si>
  <si>
    <t>Personal a cargo del servicio: 2 OVE, 1 TUM, 5 Especialistas</t>
  </si>
  <si>
    <t>Cruz Roja Panameña</t>
  </si>
  <si>
    <t>315-1387</t>
  </si>
  <si>
    <t xml:space="preserve">1043-437-116708  </t>
  </si>
  <si>
    <t xml:space="preserve"> DV. 37</t>
  </si>
  <si>
    <t>#0120</t>
  </si>
  <si>
    <t>Suministro de ferretería de octubre</t>
  </si>
  <si>
    <t>Ferreteria Ali Center</t>
  </si>
  <si>
    <t>6264-6559</t>
  </si>
  <si>
    <t>8-812-1660</t>
  </si>
  <si>
    <t>D.V.60</t>
  </si>
  <si>
    <t>#0121</t>
  </si>
  <si>
    <t>suministro varios</t>
  </si>
  <si>
    <t>Distribuidora Grimar, GP. S.A.</t>
  </si>
  <si>
    <t>368-1476</t>
  </si>
  <si>
    <t xml:space="preserve">2622106-1-836838    </t>
  </si>
  <si>
    <t>D.V.73</t>
  </si>
  <si>
    <t>#0122</t>
  </si>
  <si>
    <t>Suministro de Ferreteria octubre</t>
  </si>
  <si>
    <t>Nierosa, S.A.</t>
  </si>
  <si>
    <t>6308-2356</t>
  </si>
  <si>
    <t>2058697-1-749331</t>
  </si>
  <si>
    <t>D.V.10</t>
  </si>
  <si>
    <t>#0123</t>
  </si>
  <si>
    <t>Servicio de imprenta</t>
  </si>
  <si>
    <t>Print Rouss</t>
  </si>
  <si>
    <t>6398-0806</t>
  </si>
  <si>
    <t>6-47-1051</t>
  </si>
  <si>
    <t>D.V. 87</t>
  </si>
  <si>
    <t>#0124</t>
  </si>
  <si>
    <t>Alquiler de toldas 505 anos</t>
  </si>
  <si>
    <t>ALQUIFIESTA  ANIVERSARIO 505</t>
  </si>
  <si>
    <t>8-326-28</t>
  </si>
  <si>
    <t>D.V.28</t>
  </si>
  <si>
    <t>#0125</t>
  </si>
  <si>
    <t>compras de dos aspiradora para operaciones</t>
  </si>
  <si>
    <t>Distribuidora Omlin S.A.</t>
  </si>
  <si>
    <t>224-0502</t>
  </si>
  <si>
    <t>2095126-1-755847</t>
  </si>
  <si>
    <t>D.V.22</t>
  </si>
  <si>
    <t>#0126</t>
  </si>
  <si>
    <t>Compras de 3 bandejas de boquitas</t>
  </si>
  <si>
    <t>SUPER DELICIAS, S.A.</t>
  </si>
  <si>
    <t>60596-59-347217</t>
  </si>
  <si>
    <t>D.V. 67</t>
  </si>
  <si>
    <t>#0127</t>
  </si>
  <si>
    <t>Compra de Televisión para Donación Parroquia</t>
  </si>
  <si>
    <t xml:space="preserve"> Multitek Internacional, S.A.</t>
  </si>
  <si>
    <t>279-5555</t>
  </si>
  <si>
    <t xml:space="preserve">28020-53-229934      </t>
  </si>
  <si>
    <t>D.V.20</t>
  </si>
  <si>
    <t>#0128</t>
  </si>
  <si>
    <t>Compras de Bolsas</t>
  </si>
  <si>
    <t>INDUSPLAST, S.A., Industria Panameña de Plastico, S.A.</t>
  </si>
  <si>
    <t>266-4450</t>
  </si>
  <si>
    <t>254163-403564</t>
  </si>
  <si>
    <t>#0129</t>
  </si>
  <si>
    <t>contenedor para objetops punzocortantes de 22.7 litros</t>
  </si>
  <si>
    <t>BM Dent</t>
  </si>
  <si>
    <t>.</t>
  </si>
  <si>
    <t>#0130</t>
  </si>
  <si>
    <t>Bolsa de basura en caja</t>
  </si>
  <si>
    <t>DAWEI CARGO LOGISTIC</t>
  </si>
  <si>
    <t>6671-2278</t>
  </si>
  <si>
    <t>3-705-109</t>
  </si>
  <si>
    <t>D.V. 59</t>
  </si>
  <si>
    <t>#0131</t>
  </si>
  <si>
    <t>Alquiler diario de sanitario 9-289-24</t>
  </si>
  <si>
    <t xml:space="preserve">PORTUCAN S.A. ANIVERSARIO </t>
  </si>
  <si>
    <t>232-4181</t>
  </si>
  <si>
    <t>49859-17-316363</t>
  </si>
  <si>
    <t>#0132</t>
  </si>
  <si>
    <t>Donación de Pechera Multiton para Banda Escolar</t>
  </si>
  <si>
    <t>MEGA ELECTRONIC CORP.</t>
  </si>
  <si>
    <t xml:space="preserve"> </t>
  </si>
  <si>
    <t xml:space="preserve">555126-1-444039 </t>
  </si>
  <si>
    <t>D.V. 33</t>
  </si>
  <si>
    <t>#0133</t>
  </si>
  <si>
    <t>Donación de Pintura a Policia Nacional</t>
  </si>
  <si>
    <t>CENTRO DE PINTURAS PINTUCO, S.A.</t>
  </si>
  <si>
    <t xml:space="preserve">766-19-135058 </t>
  </si>
  <si>
    <t>D.V. 50</t>
  </si>
  <si>
    <t>#0134</t>
  </si>
  <si>
    <t>compra de equipo Tablet</t>
  </si>
  <si>
    <t>#0135</t>
  </si>
  <si>
    <t>compras equipo tecnológicos</t>
  </si>
  <si>
    <t xml:space="preserve"> 3 WAY TECHNOLOGY, LTD.</t>
  </si>
  <si>
    <t xml:space="preserve">155626385-2-2016 </t>
  </si>
  <si>
    <t>D.V. 68</t>
  </si>
  <si>
    <t>#0136</t>
  </si>
  <si>
    <t>Pinturas y tintes</t>
  </si>
  <si>
    <t>Progeinsa, S.A.</t>
  </si>
  <si>
    <t>6574-2765</t>
  </si>
  <si>
    <t>155587023-2-2014</t>
  </si>
  <si>
    <t>D.V. 55</t>
  </si>
  <si>
    <t>#0137</t>
  </si>
  <si>
    <t>Servicio de taller Hyundai Palanca, Retrovisor delantero derecho completo, juego de alfombras, limpieza de interiores</t>
  </si>
  <si>
    <t>Taller M. R./Richard Valentino Machore</t>
  </si>
  <si>
    <t>6423-8235</t>
  </si>
  <si>
    <t xml:space="preserve">8-850-2029  </t>
  </si>
  <si>
    <t>D.V. 79</t>
  </si>
  <si>
    <t>#0138</t>
  </si>
  <si>
    <t>Suministro de ferretería de noviembre</t>
  </si>
  <si>
    <t>#0139</t>
  </si>
  <si>
    <t>lampara led para Gymnasio Panama viejo</t>
  </si>
  <si>
    <t>CASA LED</t>
  </si>
  <si>
    <t>261-2128</t>
  </si>
  <si>
    <t xml:space="preserve">155627681-2-2016 </t>
  </si>
  <si>
    <t>D.V. 86</t>
  </si>
  <si>
    <t>#0140</t>
  </si>
  <si>
    <t xml:space="preserve">Papel Higienico 1000 hojas  </t>
  </si>
  <si>
    <t>TRANSMUNDI, S.A.</t>
  </si>
  <si>
    <t>233-9200</t>
  </si>
  <si>
    <t>48536-20-311170</t>
  </si>
  <si>
    <t>#0141</t>
  </si>
  <si>
    <t xml:space="preserve">Donaciòn de la deportista y Estudiante Alanis Cantillo Barrantes </t>
  </si>
  <si>
    <t>Nixia Lisbeth Barrantes Sire</t>
  </si>
  <si>
    <t>4-740-1399</t>
  </si>
  <si>
    <t>#0142</t>
  </si>
  <si>
    <t>Detergente en Polvo 1500 gramos</t>
  </si>
  <si>
    <t>Corporation Las Antillas, S.A.</t>
  </si>
  <si>
    <t>246-1898</t>
  </si>
  <si>
    <t>34327-63-255608</t>
  </si>
  <si>
    <t>#0143</t>
  </si>
  <si>
    <t>CONO 36" O 90 CMS</t>
  </si>
  <si>
    <t xml:space="preserve">FA BB, INC. </t>
  </si>
  <si>
    <t>1430857-1-634091</t>
  </si>
  <si>
    <t>#0144</t>
  </si>
  <si>
    <t>Escobillon completo de Madera 3.5</t>
  </si>
  <si>
    <t>Abdiel Gonzalez y Compañía, S.A.</t>
  </si>
  <si>
    <t>388-44112</t>
  </si>
  <si>
    <t>2611914-1-835501</t>
  </si>
  <si>
    <t>#0145</t>
  </si>
  <si>
    <t xml:space="preserve"> Compra de dispensador de Jabon para baños</t>
  </si>
  <si>
    <t xml:space="preserve"> PROLAT </t>
  </si>
  <si>
    <t>229-2929</t>
  </si>
  <si>
    <t>233642-1-400422</t>
  </si>
  <si>
    <t>#0146</t>
  </si>
  <si>
    <t>Rin de Hierro, Llanta Neolin 175/70 R14 Neo Green, Instalación y Balance - Cortesia</t>
  </si>
  <si>
    <t>Taller Rayo Import</t>
  </si>
  <si>
    <t>6062-5999</t>
  </si>
  <si>
    <t>#0147</t>
  </si>
  <si>
    <t>SERVICIO DE RECOLECCIÓN DESECHOS PELIGROSOS Y FUMIGACIÓN</t>
  </si>
  <si>
    <t>ECO WASTE PANAMA</t>
  </si>
  <si>
    <t>155678652-2-2019</t>
  </si>
  <si>
    <t>D.V. 7</t>
  </si>
  <si>
    <t>#0148</t>
  </si>
  <si>
    <t>10 Rastillos de Metal</t>
  </si>
  <si>
    <t>Belkis Lopez</t>
  </si>
  <si>
    <t>201-1212</t>
  </si>
  <si>
    <t>8-771-552</t>
  </si>
  <si>
    <t>#0149</t>
  </si>
  <si>
    <t xml:space="preserve">Lubricantes para Motores fuera de Borda TCW 3 2 </t>
  </si>
  <si>
    <t xml:space="preserve">Luquisa </t>
  </si>
  <si>
    <t>230-5132</t>
  </si>
  <si>
    <t>38532-1-369148</t>
  </si>
  <si>
    <t>#0150</t>
  </si>
  <si>
    <t>COMPRA DE CESTO DE BASURA</t>
  </si>
  <si>
    <t xml:space="preserve"> MASTER DIRECT PANAMA, S.A.</t>
  </si>
  <si>
    <t>16831-38-159113</t>
  </si>
  <si>
    <t>#0151</t>
  </si>
  <si>
    <t>Bocina Pasiva de 15 Plg y 1000 watts</t>
  </si>
  <si>
    <t>DISTRIBUIDORA MUSICAL, S.A.</t>
  </si>
  <si>
    <t>269-0065</t>
  </si>
  <si>
    <t>865-524-103137 D.V. 55</t>
  </si>
  <si>
    <t>#0152</t>
  </si>
  <si>
    <t>Servicios Profesionales Cobertura en foto y video, vuelo de drone, Actividad: Limpieza de Playas,</t>
  </si>
  <si>
    <t xml:space="preserve">PABLO MOISES BERNARD BATISTA </t>
  </si>
  <si>
    <t>#0153</t>
  </si>
  <si>
    <t>Fiesta Patria Compra  extensiones, Regleta y Radio Motorola para actividad Republica del sabor domingo 24 de noviembre 2024</t>
  </si>
  <si>
    <t>SEMFYL, S.A.</t>
  </si>
  <si>
    <t xml:space="preserve">30773-0073-0073-240340  </t>
  </si>
  <si>
    <t xml:space="preserve"> D.V.08</t>
  </si>
  <si>
    <t>#0154</t>
  </si>
  <si>
    <t>Fiesta Patrtia Compra Cooler de 120 QT IGLOO, Mesa Plastica Plegable, Tolda Gazebo Plegable 3M x 3M para actividad Republica del sabor domingo 24 de noviembre 2024</t>
  </si>
  <si>
    <t>EMPRESAS CARBONE, S.A.</t>
  </si>
  <si>
    <t xml:space="preserve">1080323-1-554308 </t>
  </si>
  <si>
    <t>D.V. 39</t>
  </si>
  <si>
    <t>#0155</t>
  </si>
  <si>
    <t>Fiestas Patrias - Sorteos de premios en el festival gastronomico cultural "Republica del Sabor" Domingo 24 de noviembre</t>
  </si>
  <si>
    <t>COMERCIALIZADORA, PUSA, S.A.</t>
  </si>
  <si>
    <t>1052567-1-547988 D.V. 18</t>
  </si>
  <si>
    <t>D.V.18</t>
  </si>
  <si>
    <t>#0156</t>
  </si>
  <si>
    <t xml:space="preserve">Fiestas Patrias Servicio de entrega de Desayunos y  Almuerzos - </t>
  </si>
  <si>
    <t>GRUPO DCFCC, S.A.</t>
  </si>
  <si>
    <t>155722753-2-2022</t>
  </si>
  <si>
    <t>D.V. 64</t>
  </si>
  <si>
    <t>#0157</t>
  </si>
  <si>
    <t>Fiestas Patria Tolda portatil 3 x 6"</t>
  </si>
  <si>
    <t>Inversión &amp; RepresentaciónnMCC S.A.</t>
  </si>
  <si>
    <t>221-8552</t>
  </si>
  <si>
    <t>377671-1-421208</t>
  </si>
  <si>
    <t>D.V. 70</t>
  </si>
  <si>
    <t>#0158</t>
  </si>
  <si>
    <t>Fiestas Patria Cooler, Generador, Tolda</t>
  </si>
  <si>
    <t xml:space="preserve"> Empresas Carbone, S.A.</t>
  </si>
  <si>
    <t>391-6309</t>
  </si>
  <si>
    <t>#0159</t>
  </si>
  <si>
    <t>Fiestas Patria Consola Analoga, Microfono Inalambrico Dual</t>
  </si>
  <si>
    <t>D.V.14</t>
  </si>
  <si>
    <t>#0160</t>
  </si>
  <si>
    <t>Bota de Seguridad</t>
  </si>
  <si>
    <t>HQT GROUP, S.A.</t>
  </si>
  <si>
    <t xml:space="preserve">155696992-2-2020 </t>
  </si>
  <si>
    <t>D.V. 71</t>
  </si>
  <si>
    <t>#0161</t>
  </si>
  <si>
    <t>Servicio de DJ en Festival Republica del Sabor Domingo 24 de Noviembre</t>
  </si>
  <si>
    <t>Victor Hugo Cortes Salazar</t>
  </si>
  <si>
    <t>8-726-2455</t>
  </si>
  <si>
    <t>D.V. 38</t>
  </si>
  <si>
    <t>#0162</t>
  </si>
  <si>
    <t>Sevicios Especiales - Sillas apilables color blanco - Alquiler de 50 sillas para consulta Publica Parque El Romeral</t>
  </si>
  <si>
    <t>Grupo e Inversiones Alzerb S.A.</t>
  </si>
  <si>
    <t>1904309-1-723288</t>
  </si>
  <si>
    <t>D.V. 45</t>
  </si>
  <si>
    <t>#0163</t>
  </si>
  <si>
    <t>Extintores de 5 libras, 10 libras, 2.5 libras</t>
  </si>
  <si>
    <t xml:space="preserve">La Casa del Extintor </t>
  </si>
  <si>
    <t>217-2345</t>
  </si>
  <si>
    <t>4-702-1629</t>
  </si>
  <si>
    <t>D.V. 53</t>
  </si>
  <si>
    <t>#0164</t>
  </si>
  <si>
    <t>Presentaciòn del Conjunto de Proyecciones Folkloricas Panamà, Raices y tradiciones</t>
  </si>
  <si>
    <t xml:space="preserve">Panama Cocteles &amp; Etiqueta </t>
  </si>
  <si>
    <t>6787-8463</t>
  </si>
  <si>
    <t>8-786-1073</t>
  </si>
  <si>
    <t>D.V. 73</t>
  </si>
  <si>
    <t>#0165</t>
  </si>
  <si>
    <t xml:space="preserve">Agenda Electronica, Citas en Linea, Expediente Electronico, Módulo de Factur </t>
  </si>
  <si>
    <t>ASP SOLUCIONES, S.A.</t>
  </si>
  <si>
    <t>D.V. 6</t>
  </si>
  <si>
    <t>#0166</t>
  </si>
  <si>
    <t>SERVICIO DE TALLER HYUNDAY ACCENT 2015</t>
  </si>
  <si>
    <t>#0167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</si>
</sst>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 (&quot;#,##0.00&quot;)&quot;;&quot; -&quot;#&quot; &quot;;&quot; &quot;@&quot; &quot;"/>
    <numFmt numFmtId="165" formatCode="dd/mm/yyyy"/>
    <numFmt numFmtId="166" formatCode="[$-180A]General"/>
  </numFmts>
  <fonts count="8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D0D0"/>
        <bgColor rgb="FFD0D0D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BE2D5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Border="0" applyProtection="0"/>
    <xf numFmtId="0" fontId="2" fillId="0" borderId="0" applyNumberFormat="0" applyBorder="0" applyProtection="0"/>
    <xf numFmtId="166" fontId="2" fillId="0" borderId="0" applyBorder="0" applyProtection="0"/>
  </cellStyleXfs>
  <cellXfs count="125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right" indent="1"/>
    </xf>
    <xf numFmtId="164" fontId="2" fillId="0" borderId="0" xfId="1" applyFont="1"/>
    <xf numFmtId="0" fontId="2" fillId="2" borderId="0" xfId="0" applyFont="1" applyFill="1"/>
    <xf numFmtId="165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right" vertical="center" wrapText="1" indent="1"/>
    </xf>
    <xf numFmtId="164" fontId="4" fillId="3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14" fontId="2" fillId="4" borderId="1" xfId="2" applyNumberFormat="1" applyFont="1" applyFill="1" applyBorder="1" applyAlignment="1">
      <alignment horizontal="center"/>
    </xf>
    <xf numFmtId="0" fontId="2" fillId="4" borderId="1" xfId="2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wrapText="1"/>
    </xf>
    <xf numFmtId="164" fontId="2" fillId="0" borderId="1" xfId="1" applyFont="1" applyFill="1" applyBorder="1" applyAlignment="1">
      <alignment horizontal="right" indent="1"/>
    </xf>
    <xf numFmtId="164" fontId="2" fillId="4" borderId="1" xfId="1" applyFont="1" applyFill="1" applyBorder="1" applyAlignment="1"/>
    <xf numFmtId="164" fontId="2" fillId="5" borderId="1" xfId="1" applyFont="1" applyFill="1" applyBorder="1" applyAlignment="1"/>
    <xf numFmtId="0" fontId="2" fillId="4" borderId="0" xfId="0" applyFont="1" applyFill="1"/>
    <xf numFmtId="0" fontId="2" fillId="0" borderId="1" xfId="2" applyFont="1" applyBorder="1" applyAlignment="1">
      <alignment horizontal="center"/>
    </xf>
    <xf numFmtId="14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wrapText="1"/>
    </xf>
    <xf numFmtId="164" fontId="2" fillId="0" borderId="1" xfId="1" applyFont="1" applyFill="1" applyBorder="1" applyAlignment="1"/>
    <xf numFmtId="0" fontId="2" fillId="6" borderId="1" xfId="2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164" fontId="2" fillId="4" borderId="1" xfId="1" applyFont="1" applyFill="1" applyBorder="1" applyAlignment="1">
      <alignment horizontal="right" indent="1"/>
    </xf>
    <xf numFmtId="0" fontId="2" fillId="7" borderId="1" xfId="2" applyFont="1" applyFill="1" applyBorder="1" applyAlignment="1">
      <alignment horizontal="center"/>
    </xf>
    <xf numFmtId="14" fontId="2" fillId="7" borderId="1" xfId="2" applyNumberFormat="1" applyFont="1" applyFill="1" applyBorder="1" applyAlignment="1">
      <alignment horizontal="center"/>
    </xf>
    <xf numFmtId="0" fontId="2" fillId="7" borderId="1" xfId="2" applyFont="1" applyFill="1" applyBorder="1"/>
    <xf numFmtId="0" fontId="2" fillId="7" borderId="1" xfId="2" applyFont="1" applyFill="1" applyBorder="1" applyAlignment="1">
      <alignment horizontal="center" wrapText="1"/>
    </xf>
    <xf numFmtId="164" fontId="2" fillId="7" borderId="1" xfId="1" applyFont="1" applyFill="1" applyBorder="1" applyAlignment="1">
      <alignment horizontal="right" indent="1"/>
    </xf>
    <xf numFmtId="164" fontId="2" fillId="7" borderId="1" xfId="1" applyFont="1" applyFill="1" applyBorder="1" applyAlignment="1"/>
    <xf numFmtId="0" fontId="0" fillId="7" borderId="0" xfId="0" applyFill="1"/>
    <xf numFmtId="0" fontId="2" fillId="0" borderId="1" xfId="3" applyBorder="1" applyAlignment="1">
      <alignment wrapText="1"/>
    </xf>
    <xf numFmtId="0" fontId="2" fillId="0" borderId="1" xfId="3" applyBorder="1" applyAlignment="1">
      <alignment horizontal="center"/>
    </xf>
    <xf numFmtId="164" fontId="2" fillId="0" borderId="1" xfId="1" applyFont="1" applyBorder="1"/>
    <xf numFmtId="0" fontId="2" fillId="7" borderId="1" xfId="2" applyFont="1" applyFill="1" applyBorder="1" applyAlignment="1">
      <alignment wrapText="1"/>
    </xf>
    <xf numFmtId="0" fontId="2" fillId="7" borderId="1" xfId="3" applyFill="1" applyBorder="1" applyAlignment="1">
      <alignment horizontal="center"/>
    </xf>
    <xf numFmtId="164" fontId="2" fillId="0" borderId="1" xfId="1" applyFont="1" applyFill="1" applyBorder="1" applyAlignment="1">
      <alignment horizontal="right"/>
    </xf>
    <xf numFmtId="164" fontId="2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164" fontId="2" fillId="0" borderId="1" xfId="1" applyFont="1" applyBorder="1" applyAlignment="1">
      <alignment horizontal="right" indent="1"/>
    </xf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4" borderId="1" xfId="0" applyFont="1" applyFill="1" applyBorder="1"/>
    <xf numFmtId="0" fontId="2" fillId="4" borderId="1" xfId="3" applyFill="1" applyBorder="1" applyAlignment="1">
      <alignment horizontal="center"/>
    </xf>
    <xf numFmtId="0" fontId="2" fillId="4" borderId="1" xfId="3" applyFill="1" applyBorder="1" applyAlignment="1">
      <alignment horizontal="center" wrapText="1"/>
    </xf>
    <xf numFmtId="164" fontId="2" fillId="4" borderId="1" xfId="1" applyFont="1" applyFill="1" applyBorder="1"/>
    <xf numFmtId="0" fontId="2" fillId="8" borderId="1" xfId="0" applyFont="1" applyFill="1" applyBorder="1"/>
    <xf numFmtId="0" fontId="3" fillId="0" borderId="1" xfId="2" applyBorder="1" applyAlignment="1">
      <alignment horizontal="center"/>
    </xf>
    <xf numFmtId="14" fontId="2" fillId="0" borderId="2" xfId="2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4" fontId="2" fillId="0" borderId="2" xfId="1" applyFont="1" applyBorder="1" applyAlignment="1">
      <alignment horizontal="right" indent="1"/>
    </xf>
    <xf numFmtId="164" fontId="2" fillId="0" borderId="2" xfId="1" applyFont="1" applyBorder="1"/>
    <xf numFmtId="0" fontId="2" fillId="2" borderId="2" xfId="0" applyFont="1" applyFill="1" applyBorder="1"/>
    <xf numFmtId="0" fontId="2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0" fontId="5" fillId="0" borderId="1" xfId="0" applyFont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2" fillId="4" borderId="3" xfId="2" applyFont="1" applyFill="1" applyBorder="1" applyAlignment="1">
      <alignment horizontal="center"/>
    </xf>
    <xf numFmtId="14" fontId="2" fillId="4" borderId="2" xfId="2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64" fontId="2" fillId="0" borderId="2" xfId="1" applyFont="1" applyFill="1" applyBorder="1"/>
    <xf numFmtId="164" fontId="2" fillId="0" borderId="1" xfId="1" applyFont="1" applyFill="1" applyBorder="1"/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4" fontId="2" fillId="0" borderId="3" xfId="1" applyFont="1" applyBorder="1"/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8" xfId="1" applyFont="1" applyBorder="1"/>
    <xf numFmtId="166" fontId="3" fillId="0" borderId="1" xfId="4" applyFont="1" applyBorder="1" applyAlignment="1">
      <alignment wrapText="1"/>
    </xf>
    <xf numFmtId="166" fontId="3" fillId="0" borderId="1" xfId="4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166" fontId="5" fillId="0" borderId="1" xfId="4" applyFont="1" applyBorder="1" applyAlignment="1">
      <alignment horizontal="center"/>
    </xf>
    <xf numFmtId="166" fontId="5" fillId="0" borderId="6" xfId="4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6" fontId="2" fillId="0" borderId="1" xfId="4" applyBorder="1" applyAlignment="1">
      <alignment horizontal="center" wrapText="1"/>
    </xf>
    <xf numFmtId="166" fontId="2" fillId="0" borderId="6" xfId="4" applyBorder="1" applyAlignment="1">
      <alignment horizontal="center" wrapText="1"/>
    </xf>
    <xf numFmtId="164" fontId="2" fillId="0" borderId="7" xfId="1" applyFont="1" applyBorder="1"/>
    <xf numFmtId="164" fontId="2" fillId="2" borderId="2" xfId="0" applyNumberFormat="1" applyFont="1" applyFill="1" applyBorder="1"/>
    <xf numFmtId="0" fontId="2" fillId="4" borderId="2" xfId="2" applyFont="1" applyFill="1" applyBorder="1" applyAlignment="1">
      <alignment horizontal="center"/>
    </xf>
    <xf numFmtId="166" fontId="2" fillId="4" borderId="3" xfId="4" applyFill="1" applyBorder="1" applyAlignment="1">
      <alignment wrapText="1"/>
    </xf>
    <xf numFmtId="0" fontId="2" fillId="4" borderId="3" xfId="0" applyFont="1" applyFill="1" applyBorder="1" applyAlignment="1">
      <alignment horizontal="center"/>
    </xf>
    <xf numFmtId="166" fontId="2" fillId="4" borderId="1" xfId="4" applyFill="1" applyBorder="1" applyAlignment="1">
      <alignment horizontal="center" wrapText="1"/>
    </xf>
    <xf numFmtId="166" fontId="2" fillId="4" borderId="6" xfId="4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14" fontId="2" fillId="0" borderId="1" xfId="0" applyNumberFormat="1" applyFont="1" applyBorder="1"/>
    <xf numFmtId="14" fontId="2" fillId="4" borderId="1" xfId="0" applyNumberFormat="1" applyFont="1" applyFill="1" applyBorder="1"/>
    <xf numFmtId="0" fontId="2" fillId="4" borderId="2" xfId="0" applyFont="1" applyFill="1" applyBorder="1" applyAlignment="1">
      <alignment wrapText="1"/>
    </xf>
    <xf numFmtId="164" fontId="2" fillId="4" borderId="2" xfId="1" applyFont="1" applyFill="1" applyBorder="1"/>
    <xf numFmtId="14" fontId="2" fillId="4" borderId="3" xfId="0" applyNumberFormat="1" applyFont="1" applyFill="1" applyBorder="1"/>
    <xf numFmtId="0" fontId="2" fillId="4" borderId="13" xfId="0" applyFont="1" applyFill="1" applyBorder="1" applyAlignment="1">
      <alignment wrapText="1"/>
    </xf>
    <xf numFmtId="0" fontId="2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164" fontId="2" fillId="4" borderId="0" xfId="1" applyFont="1" applyFill="1" applyAlignment="1">
      <alignment horizontal="right" indent="1"/>
    </xf>
    <xf numFmtId="0" fontId="2" fillId="0" borderId="13" xfId="2" applyFont="1" applyBorder="1" applyAlignment="1">
      <alignment horizontal="center"/>
    </xf>
    <xf numFmtId="0" fontId="0" fillId="0" borderId="3" xfId="0" applyBorder="1" applyAlignment="1">
      <alignment wrapText="1"/>
    </xf>
    <xf numFmtId="0" fontId="2" fillId="4" borderId="13" xfId="2" applyFont="1" applyFill="1" applyBorder="1" applyAlignment="1">
      <alignment horizontal="center"/>
    </xf>
  </cellXfs>
  <cellStyles count="5">
    <cellStyle name="Excel Built-in Normal" xfId="2" xr:uid="{262DD15C-5E7B-4605-8079-A08CEAE07A70}"/>
    <cellStyle name="Excel Built-in Normal 2" xfId="3" xr:uid="{7E2531AA-DC43-4FCC-957B-FA3506CD837C}"/>
    <cellStyle name="Excel Built-in Normal 3" xfId="4" xr:uid="{192C5C8C-EAD2-45A0-85DA-11371FB364D4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5C2E-4687-4F58-BD27-B501F5A0EF84}">
  <dimension ref="A2:L58"/>
  <sheetViews>
    <sheetView tabSelected="1" workbookViewId="0">
      <selection activeCell="M12" sqref="M12"/>
    </sheetView>
  </sheetViews>
  <sheetFormatPr baseColWidth="10" defaultColWidth="11" defaultRowHeight="14.4" x14ac:dyDescent="0.3"/>
  <cols>
    <col min="1" max="3" width="11" style="1" customWidth="1"/>
    <col min="4" max="4" width="32.3984375" style="1" customWidth="1"/>
    <col min="5" max="5" width="31.59765625" style="4" customWidth="1"/>
    <col min="6" max="6" width="15.3984375" style="4" customWidth="1"/>
    <col min="7" max="7" width="19.5" style="4" customWidth="1"/>
    <col min="8" max="8" width="11" style="4" customWidth="1"/>
    <col min="9" max="9" width="11" style="5" customWidth="1"/>
    <col min="10" max="11" width="11" style="6" customWidth="1"/>
    <col min="12" max="12" width="15.8984375" style="7" customWidth="1"/>
    <col min="13" max="13" width="11" style="1" customWidth="1"/>
    <col min="14" max="16384" width="11" style="1"/>
  </cols>
  <sheetData>
    <row r="2" spans="1:12" x14ac:dyDescent="0.3">
      <c r="D2" s="2"/>
      <c r="E2" s="3" t="s">
        <v>0</v>
      </c>
    </row>
    <row r="4" spans="1:12" x14ac:dyDescent="0.3">
      <c r="D4" s="2"/>
    </row>
    <row r="5" spans="1:12" ht="28.8" x14ac:dyDescent="0.3">
      <c r="A5" s="8" t="s">
        <v>1</v>
      </c>
      <c r="B5" s="8" t="s">
        <v>2</v>
      </c>
      <c r="C5" s="8" t="s">
        <v>3</v>
      </c>
      <c r="D5" s="9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1" t="s">
        <v>9</v>
      </c>
      <c r="J5" s="12" t="s">
        <v>10</v>
      </c>
      <c r="K5" s="12" t="s">
        <v>11</v>
      </c>
      <c r="L5" s="13" t="s">
        <v>12</v>
      </c>
    </row>
    <row r="6" spans="1:12" s="22" customFormat="1" ht="14.25" customHeight="1" x14ac:dyDescent="0.3">
      <c r="A6" s="14" t="s">
        <v>13</v>
      </c>
      <c r="B6" s="14" t="s">
        <v>13</v>
      </c>
      <c r="C6" s="15">
        <v>45603</v>
      </c>
      <c r="D6" s="16" t="s">
        <v>14</v>
      </c>
      <c r="E6" s="17" t="s">
        <v>15</v>
      </c>
      <c r="F6" s="14" t="s">
        <v>16</v>
      </c>
      <c r="G6" s="18" t="s">
        <v>17</v>
      </c>
      <c r="H6" s="14" t="s">
        <v>18</v>
      </c>
      <c r="I6" s="19">
        <v>320</v>
      </c>
      <c r="J6" s="20">
        <v>0</v>
      </c>
      <c r="K6" s="21">
        <v>320</v>
      </c>
      <c r="L6" s="14"/>
    </row>
    <row r="7" spans="1:12" ht="14.25" customHeight="1" x14ac:dyDescent="0.3">
      <c r="A7" s="23" t="s">
        <v>19</v>
      </c>
      <c r="B7" s="23" t="s">
        <v>19</v>
      </c>
      <c r="C7" s="24">
        <v>45603</v>
      </c>
      <c r="D7" s="25" t="s">
        <v>20</v>
      </c>
      <c r="E7" s="23" t="s">
        <v>21</v>
      </c>
      <c r="F7" s="23" t="s">
        <v>22</v>
      </c>
      <c r="G7" s="23" t="s">
        <v>23</v>
      </c>
      <c r="H7" s="23" t="s">
        <v>24</v>
      </c>
      <c r="I7" s="19">
        <v>107.86</v>
      </c>
      <c r="J7" s="26">
        <v>7.55</v>
      </c>
      <c r="K7" s="21">
        <f>SUM(I7:J7)</f>
        <v>115.41</v>
      </c>
      <c r="L7" s="27" t="s">
        <v>25</v>
      </c>
    </row>
    <row r="8" spans="1:12" ht="28.8" x14ac:dyDescent="0.3">
      <c r="A8" s="23" t="s">
        <v>26</v>
      </c>
      <c r="B8" s="23" t="s">
        <v>26</v>
      </c>
      <c r="C8" s="24">
        <v>45603</v>
      </c>
      <c r="D8" s="25" t="s">
        <v>27</v>
      </c>
      <c r="E8" s="28" t="s">
        <v>28</v>
      </c>
      <c r="F8" s="23" t="s">
        <v>29</v>
      </c>
      <c r="G8" s="29" t="s">
        <v>30</v>
      </c>
      <c r="H8" s="23" t="s">
        <v>31</v>
      </c>
      <c r="I8" s="19">
        <v>3000</v>
      </c>
      <c r="J8" s="26">
        <v>0</v>
      </c>
      <c r="K8" s="21">
        <f>SUM(I8:J8)</f>
        <v>3000</v>
      </c>
      <c r="L8" s="23"/>
    </row>
    <row r="9" spans="1:12" x14ac:dyDescent="0.3">
      <c r="A9" s="14" t="s">
        <v>32</v>
      </c>
      <c r="B9" s="14" t="s">
        <v>32</v>
      </c>
      <c r="C9" s="15">
        <v>45603</v>
      </c>
      <c r="D9" s="30" t="s">
        <v>33</v>
      </c>
      <c r="E9" s="14" t="s">
        <v>34</v>
      </c>
      <c r="F9" s="14" t="s">
        <v>35</v>
      </c>
      <c r="G9" s="14" t="s">
        <v>36</v>
      </c>
      <c r="H9" s="14" t="s">
        <v>37</v>
      </c>
      <c r="I9" s="31">
        <v>427.9</v>
      </c>
      <c r="J9" s="20">
        <f>SUM(I9*0.07)</f>
        <v>29.953000000000003</v>
      </c>
      <c r="K9" s="21">
        <f>SUM(I9:J9)</f>
        <v>457.85299999999995</v>
      </c>
      <c r="L9" s="23"/>
    </row>
    <row r="10" spans="1:12" s="38" customFormat="1" x14ac:dyDescent="0.3">
      <c r="A10" s="32" t="s">
        <v>38</v>
      </c>
      <c r="B10" s="32" t="s">
        <v>38</v>
      </c>
      <c r="C10" s="33">
        <v>45603</v>
      </c>
      <c r="D10" s="34" t="s">
        <v>39</v>
      </c>
      <c r="E10" s="32" t="s">
        <v>40</v>
      </c>
      <c r="F10" s="35" t="s">
        <v>41</v>
      </c>
      <c r="G10" s="32" t="s">
        <v>42</v>
      </c>
      <c r="H10" s="32" t="s">
        <v>43</v>
      </c>
      <c r="I10" s="36">
        <v>1147.25</v>
      </c>
      <c r="J10" s="37">
        <v>66.55</v>
      </c>
      <c r="K10" s="37">
        <f>SUM(I10:J10)</f>
        <v>1213.8</v>
      </c>
      <c r="L10" s="32"/>
    </row>
    <row r="11" spans="1:12" x14ac:dyDescent="0.3">
      <c r="A11" s="23" t="s">
        <v>44</v>
      </c>
      <c r="B11" s="23" t="s">
        <v>44</v>
      </c>
      <c r="C11" s="24">
        <v>45603</v>
      </c>
      <c r="D11" s="39" t="s">
        <v>45</v>
      </c>
      <c r="E11" s="40" t="s">
        <v>46</v>
      </c>
      <c r="F11" s="23" t="s">
        <v>47</v>
      </c>
      <c r="G11" s="29" t="s">
        <v>48</v>
      </c>
      <c r="H11" s="23" t="s">
        <v>49</v>
      </c>
      <c r="I11" s="19">
        <v>251.55</v>
      </c>
      <c r="J11" s="26">
        <v>17.61</v>
      </c>
      <c r="K11" s="26">
        <f>SUM(I11+J11)</f>
        <v>269.16000000000003</v>
      </c>
      <c r="L11" s="23"/>
    </row>
    <row r="12" spans="1:12" x14ac:dyDescent="0.3">
      <c r="A12" s="23" t="s">
        <v>50</v>
      </c>
      <c r="B12" s="23" t="s">
        <v>50</v>
      </c>
      <c r="C12" s="24">
        <v>45603</v>
      </c>
      <c r="D12" s="25" t="s">
        <v>51</v>
      </c>
      <c r="E12" s="23" t="s">
        <v>52</v>
      </c>
      <c r="F12" s="23" t="s">
        <v>53</v>
      </c>
      <c r="G12" s="23" t="s">
        <v>54</v>
      </c>
      <c r="H12" s="40" t="s">
        <v>55</v>
      </c>
      <c r="I12" s="19">
        <v>1900</v>
      </c>
      <c r="J12" s="41">
        <v>0</v>
      </c>
      <c r="K12" s="26">
        <v>1900</v>
      </c>
      <c r="L12" s="23"/>
    </row>
    <row r="13" spans="1:12" s="38" customFormat="1" x14ac:dyDescent="0.3">
      <c r="A13" s="32" t="s">
        <v>56</v>
      </c>
      <c r="B13" s="32" t="s">
        <v>56</v>
      </c>
      <c r="C13" s="33">
        <v>45603</v>
      </c>
      <c r="D13" s="42" t="s">
        <v>57</v>
      </c>
      <c r="E13" s="43" t="s">
        <v>58</v>
      </c>
      <c r="F13" s="32">
        <v>66371477</v>
      </c>
      <c r="G13" s="32" t="s">
        <v>59</v>
      </c>
      <c r="H13" s="32" t="s">
        <v>60</v>
      </c>
      <c r="I13" s="36">
        <v>1000</v>
      </c>
      <c r="J13" s="37">
        <v>0</v>
      </c>
      <c r="K13" s="37">
        <v>1000</v>
      </c>
      <c r="L13" s="32"/>
    </row>
    <row r="14" spans="1:12" ht="28.8" x14ac:dyDescent="0.3">
      <c r="A14" s="23" t="s">
        <v>61</v>
      </c>
      <c r="B14" s="23" t="s">
        <v>61</v>
      </c>
      <c r="C14" s="24">
        <v>45603</v>
      </c>
      <c r="D14" s="25" t="s">
        <v>62</v>
      </c>
      <c r="E14" s="40" t="s">
        <v>63</v>
      </c>
      <c r="F14" s="23" t="s">
        <v>64</v>
      </c>
      <c r="G14" s="23" t="s">
        <v>65</v>
      </c>
      <c r="H14" s="23" t="s">
        <v>66</v>
      </c>
      <c r="I14" s="19">
        <v>991.98</v>
      </c>
      <c r="J14" s="26">
        <v>69.44</v>
      </c>
      <c r="K14" s="44">
        <f>SUM(I14+J14)</f>
        <v>1061.42</v>
      </c>
      <c r="L14" s="23"/>
    </row>
    <row r="15" spans="1:12" x14ac:dyDescent="0.3">
      <c r="A15" s="23" t="s">
        <v>67</v>
      </c>
      <c r="B15" s="23" t="s">
        <v>67</v>
      </c>
      <c r="C15" s="24">
        <v>45603</v>
      </c>
      <c r="D15" s="25" t="s">
        <v>68</v>
      </c>
      <c r="E15" s="40" t="s">
        <v>69</v>
      </c>
      <c r="F15" s="23"/>
      <c r="G15" s="23" t="s">
        <v>70</v>
      </c>
      <c r="H15" s="45" t="s">
        <v>71</v>
      </c>
      <c r="I15" s="19">
        <v>122</v>
      </c>
      <c r="J15" s="26">
        <v>0</v>
      </c>
      <c r="K15" s="44">
        <v>122</v>
      </c>
      <c r="L15" s="23"/>
    </row>
    <row r="16" spans="1:12" ht="28.8" x14ac:dyDescent="0.3">
      <c r="A16" s="23" t="s">
        <v>72</v>
      </c>
      <c r="B16" s="23" t="s">
        <v>72</v>
      </c>
      <c r="C16" s="24">
        <v>45608</v>
      </c>
      <c r="D16" s="46" t="s">
        <v>73</v>
      </c>
      <c r="E16" s="28" t="s">
        <v>74</v>
      </c>
      <c r="F16" s="23" t="s">
        <v>75</v>
      </c>
      <c r="G16" s="29" t="s">
        <v>76</v>
      </c>
      <c r="H16" s="23" t="s">
        <v>77</v>
      </c>
      <c r="I16" s="47">
        <v>119.97</v>
      </c>
      <c r="J16" s="41">
        <f>SUM(I16*7%)</f>
        <v>8.3978999999999999</v>
      </c>
      <c r="K16" s="41">
        <f t="shared" ref="K16:K36" si="0">SUM(I16:J16)</f>
        <v>128.36789999999999</v>
      </c>
      <c r="L16" s="48"/>
    </row>
    <row r="17" spans="1:12" ht="28.8" x14ac:dyDescent="0.3">
      <c r="A17" s="23" t="s">
        <v>78</v>
      </c>
      <c r="B17" s="23" t="s">
        <v>78</v>
      </c>
      <c r="C17" s="24">
        <v>45608</v>
      </c>
      <c r="D17" s="49" t="s">
        <v>79</v>
      </c>
      <c r="E17" s="50" t="s">
        <v>80</v>
      </c>
      <c r="F17" s="28" t="s">
        <v>81</v>
      </c>
      <c r="G17" s="28" t="s">
        <v>82</v>
      </c>
      <c r="H17" s="28"/>
      <c r="I17" s="47">
        <v>328.53</v>
      </c>
      <c r="J17" s="41">
        <f>SUM(I17*7%)</f>
        <v>22.9971</v>
      </c>
      <c r="K17" s="41">
        <f t="shared" si="0"/>
        <v>351.52709999999996</v>
      </c>
      <c r="L17" s="27" t="s">
        <v>25</v>
      </c>
    </row>
    <row r="18" spans="1:12" ht="28.8" x14ac:dyDescent="0.3">
      <c r="A18" s="23" t="s">
        <v>83</v>
      </c>
      <c r="B18" s="23" t="s">
        <v>83</v>
      </c>
      <c r="C18" s="24">
        <v>45609</v>
      </c>
      <c r="D18" s="46" t="s">
        <v>84</v>
      </c>
      <c r="E18" s="28" t="s">
        <v>85</v>
      </c>
      <c r="F18" s="28" t="s">
        <v>86</v>
      </c>
      <c r="G18" s="28">
        <v>155656833</v>
      </c>
      <c r="H18" s="28"/>
      <c r="I18" s="47">
        <v>38</v>
      </c>
      <c r="J18" s="41">
        <v>2.66</v>
      </c>
      <c r="K18" s="41">
        <f t="shared" si="0"/>
        <v>40.659999999999997</v>
      </c>
      <c r="L18" s="48"/>
    </row>
    <row r="19" spans="1:12" s="22" customFormat="1" x14ac:dyDescent="0.3">
      <c r="A19" s="14" t="s">
        <v>87</v>
      </c>
      <c r="B19" s="14" t="s">
        <v>87</v>
      </c>
      <c r="C19" s="15">
        <v>45609</v>
      </c>
      <c r="D19" s="51" t="s">
        <v>88</v>
      </c>
      <c r="E19" s="52" t="s">
        <v>89</v>
      </c>
      <c r="F19" s="14" t="s">
        <v>90</v>
      </c>
      <c r="G19" s="53" t="s">
        <v>91</v>
      </c>
      <c r="H19" s="52" t="s">
        <v>92</v>
      </c>
      <c r="I19" s="31">
        <v>127.5</v>
      </c>
      <c r="J19" s="54">
        <f>SUM(I19*7%)</f>
        <v>8.9250000000000007</v>
      </c>
      <c r="K19" s="54">
        <f t="shared" si="0"/>
        <v>136.42500000000001</v>
      </c>
      <c r="L19" s="55"/>
    </row>
    <row r="20" spans="1:12" x14ac:dyDescent="0.3">
      <c r="A20" s="23" t="s">
        <v>93</v>
      </c>
      <c r="B20" s="23" t="s">
        <v>93</v>
      </c>
      <c r="C20" s="24">
        <v>45609</v>
      </c>
      <c r="D20" s="49" t="s">
        <v>94</v>
      </c>
      <c r="E20" s="23" t="s">
        <v>95</v>
      </c>
      <c r="F20" s="23" t="s">
        <v>96</v>
      </c>
      <c r="G20" s="29" t="s">
        <v>97</v>
      </c>
      <c r="H20" s="28"/>
      <c r="I20" s="47">
        <v>90</v>
      </c>
      <c r="J20" s="41">
        <f>SUM(I20*7%)</f>
        <v>6.3000000000000007</v>
      </c>
      <c r="K20" s="41">
        <f t="shared" si="0"/>
        <v>96.3</v>
      </c>
      <c r="L20" s="48"/>
    </row>
    <row r="21" spans="1:12" ht="28.8" x14ac:dyDescent="0.3">
      <c r="A21" s="23" t="s">
        <v>98</v>
      </c>
      <c r="B21" s="23" t="s">
        <v>98</v>
      </c>
      <c r="C21" s="24">
        <v>45609</v>
      </c>
      <c r="D21" s="46" t="s">
        <v>99</v>
      </c>
      <c r="E21" s="56" t="s">
        <v>100</v>
      </c>
      <c r="F21" s="23" t="s">
        <v>101</v>
      </c>
      <c r="G21" s="29" t="s">
        <v>102</v>
      </c>
      <c r="H21" s="28" t="s">
        <v>103</v>
      </c>
      <c r="I21" s="47">
        <v>345</v>
      </c>
      <c r="J21" s="41"/>
      <c r="K21" s="41">
        <f t="shared" si="0"/>
        <v>345</v>
      </c>
      <c r="L21" s="48"/>
    </row>
    <row r="22" spans="1:12" ht="28.2" x14ac:dyDescent="0.3">
      <c r="A22" s="23" t="s">
        <v>104</v>
      </c>
      <c r="B22" s="23" t="s">
        <v>104</v>
      </c>
      <c r="C22" s="57">
        <v>45609</v>
      </c>
      <c r="D22" s="58" t="s">
        <v>105</v>
      </c>
      <c r="E22" s="59" t="s">
        <v>106</v>
      </c>
      <c r="F22" s="60" t="s">
        <v>101</v>
      </c>
      <c r="G22" s="61" t="s">
        <v>107</v>
      </c>
      <c r="H22" s="62" t="s">
        <v>108</v>
      </c>
      <c r="I22" s="63">
        <v>161.47</v>
      </c>
      <c r="J22" s="64">
        <f t="shared" ref="J22:J29" si="1">SUM(I22*7%)</f>
        <v>11.302900000000001</v>
      </c>
      <c r="K22" s="64">
        <f t="shared" si="0"/>
        <v>172.77289999999999</v>
      </c>
      <c r="L22" s="65"/>
    </row>
    <row r="23" spans="1:12" x14ac:dyDescent="0.3">
      <c r="A23" s="23" t="s">
        <v>109</v>
      </c>
      <c r="B23" s="66" t="s">
        <v>109</v>
      </c>
      <c r="C23" s="57">
        <v>45611</v>
      </c>
      <c r="D23" s="49" t="s">
        <v>110</v>
      </c>
      <c r="E23" s="28" t="s">
        <v>74</v>
      </c>
      <c r="F23" s="23" t="s">
        <v>75</v>
      </c>
      <c r="G23" s="29" t="s">
        <v>76</v>
      </c>
      <c r="H23" s="23" t="s">
        <v>77</v>
      </c>
      <c r="I23" s="47">
        <v>719.91</v>
      </c>
      <c r="J23" s="64">
        <f t="shared" si="1"/>
        <v>50.393700000000003</v>
      </c>
      <c r="K23" s="64">
        <f t="shared" si="0"/>
        <v>770.30369999999994</v>
      </c>
      <c r="L23" s="48"/>
    </row>
    <row r="24" spans="1:12" x14ac:dyDescent="0.3">
      <c r="A24" s="23" t="s">
        <v>111</v>
      </c>
      <c r="B24" s="66" t="s">
        <v>111</v>
      </c>
      <c r="C24" s="57">
        <v>45611</v>
      </c>
      <c r="D24" s="49" t="s">
        <v>112</v>
      </c>
      <c r="E24" s="67" t="s">
        <v>113</v>
      </c>
      <c r="F24" s="28"/>
      <c r="G24" s="28" t="s">
        <v>114</v>
      </c>
      <c r="H24" s="28" t="s">
        <v>115</v>
      </c>
      <c r="I24" s="47">
        <v>350.79</v>
      </c>
      <c r="J24" s="41">
        <f t="shared" si="1"/>
        <v>24.555300000000003</v>
      </c>
      <c r="K24" s="41">
        <f t="shared" si="0"/>
        <v>375.34530000000001</v>
      </c>
      <c r="L24" s="48"/>
    </row>
    <row r="25" spans="1:12" x14ac:dyDescent="0.3">
      <c r="A25" s="23" t="s">
        <v>116</v>
      </c>
      <c r="B25" s="66" t="s">
        <v>116</v>
      </c>
      <c r="C25" s="57">
        <v>45611</v>
      </c>
      <c r="D25" s="68" t="s">
        <v>117</v>
      </c>
      <c r="E25" s="69" t="s">
        <v>118</v>
      </c>
      <c r="F25" s="67" t="s">
        <v>119</v>
      </c>
      <c r="G25" s="70" t="s">
        <v>120</v>
      </c>
      <c r="H25" s="67" t="s">
        <v>121</v>
      </c>
      <c r="I25" s="47">
        <v>31.43</v>
      </c>
      <c r="J25" s="64">
        <f t="shared" si="1"/>
        <v>2.2001000000000004</v>
      </c>
      <c r="K25" s="41">
        <f t="shared" si="0"/>
        <v>33.630099999999999</v>
      </c>
      <c r="L25" s="48"/>
    </row>
    <row r="26" spans="1:12" ht="43.2" x14ac:dyDescent="0.3">
      <c r="A26" s="23" t="s">
        <v>122</v>
      </c>
      <c r="B26" s="66" t="s">
        <v>122</v>
      </c>
      <c r="C26" s="57">
        <v>45611</v>
      </c>
      <c r="D26" s="46" t="s">
        <v>123</v>
      </c>
      <c r="E26" s="69" t="s">
        <v>124</v>
      </c>
      <c r="F26" s="28" t="s">
        <v>125</v>
      </c>
      <c r="G26" s="28" t="s">
        <v>126</v>
      </c>
      <c r="H26" s="28" t="s">
        <v>127</v>
      </c>
      <c r="I26" s="47">
        <v>361.8</v>
      </c>
      <c r="J26" s="64">
        <f t="shared" si="1"/>
        <v>25.326000000000004</v>
      </c>
      <c r="K26" s="41">
        <f t="shared" si="0"/>
        <v>387.12600000000003</v>
      </c>
      <c r="L26" s="48" t="s">
        <v>101</v>
      </c>
    </row>
    <row r="27" spans="1:12" s="22" customFormat="1" x14ac:dyDescent="0.3">
      <c r="A27" s="14" t="s">
        <v>128</v>
      </c>
      <c r="B27" s="71" t="s">
        <v>128</v>
      </c>
      <c r="C27" s="72">
        <v>45611</v>
      </c>
      <c r="D27" s="30" t="s">
        <v>129</v>
      </c>
      <c r="E27" s="14" t="s">
        <v>34</v>
      </c>
      <c r="F27" s="14" t="s">
        <v>35</v>
      </c>
      <c r="G27" s="14" t="s">
        <v>36</v>
      </c>
      <c r="H27" s="14" t="s">
        <v>37</v>
      </c>
      <c r="I27" s="31">
        <v>1002.45</v>
      </c>
      <c r="J27" s="54">
        <f t="shared" si="1"/>
        <v>70.171500000000009</v>
      </c>
      <c r="K27" s="54">
        <f t="shared" si="0"/>
        <v>1072.6215</v>
      </c>
      <c r="L27" s="55"/>
    </row>
    <row r="28" spans="1:12" x14ac:dyDescent="0.3">
      <c r="A28" s="60" t="s">
        <v>130</v>
      </c>
      <c r="B28" s="73" t="s">
        <v>130</v>
      </c>
      <c r="C28" s="57">
        <v>45611</v>
      </c>
      <c r="D28" s="74" t="s">
        <v>131</v>
      </c>
      <c r="E28" s="75" t="s">
        <v>132</v>
      </c>
      <c r="F28" s="62" t="s">
        <v>133</v>
      </c>
      <c r="G28" s="62" t="s">
        <v>134</v>
      </c>
      <c r="H28" s="62" t="s">
        <v>135</v>
      </c>
      <c r="I28" s="63">
        <v>104.95</v>
      </c>
      <c r="J28" s="64">
        <f t="shared" si="1"/>
        <v>7.3465000000000007</v>
      </c>
      <c r="K28" s="64">
        <f t="shared" si="0"/>
        <v>112.29650000000001</v>
      </c>
      <c r="L28" s="65"/>
    </row>
    <row r="29" spans="1:12" customFormat="1" x14ac:dyDescent="0.3">
      <c r="A29" s="60" t="s">
        <v>136</v>
      </c>
      <c r="B29" s="73" t="s">
        <v>136</v>
      </c>
      <c r="C29" s="57">
        <v>45611</v>
      </c>
      <c r="D29" s="49" t="s">
        <v>137</v>
      </c>
      <c r="E29" s="28" t="s">
        <v>138</v>
      </c>
      <c r="F29" s="28" t="s">
        <v>139</v>
      </c>
      <c r="G29" s="28" t="s">
        <v>140</v>
      </c>
      <c r="H29" s="28"/>
      <c r="I29" s="19">
        <v>128.44999999999999</v>
      </c>
      <c r="J29" s="76">
        <f t="shared" si="1"/>
        <v>8.9915000000000003</v>
      </c>
      <c r="K29" s="77">
        <f t="shared" si="0"/>
        <v>137.44149999999999</v>
      </c>
      <c r="L29" s="14" t="s">
        <v>25</v>
      </c>
    </row>
    <row r="30" spans="1:12" ht="28.8" x14ac:dyDescent="0.3">
      <c r="A30" s="60" t="s">
        <v>141</v>
      </c>
      <c r="B30" s="73" t="s">
        <v>141</v>
      </c>
      <c r="C30" s="57">
        <v>45611</v>
      </c>
      <c r="D30" s="46" t="s">
        <v>142</v>
      </c>
      <c r="E30" s="62" t="s">
        <v>143</v>
      </c>
      <c r="F30" s="28" t="s">
        <v>101</v>
      </c>
      <c r="G30" s="28" t="s">
        <v>144</v>
      </c>
      <c r="H30" s="28"/>
      <c r="I30" s="47">
        <v>500</v>
      </c>
      <c r="J30" s="64">
        <v>0</v>
      </c>
      <c r="K30" s="41">
        <f t="shared" si="0"/>
        <v>500</v>
      </c>
      <c r="L30" s="48"/>
    </row>
    <row r="31" spans="1:12" x14ac:dyDescent="0.3">
      <c r="A31" s="60" t="s">
        <v>145</v>
      </c>
      <c r="B31" s="73" t="s">
        <v>145</v>
      </c>
      <c r="C31" s="57">
        <v>45614</v>
      </c>
      <c r="D31" s="78" t="s">
        <v>146</v>
      </c>
      <c r="E31" s="28" t="s">
        <v>147</v>
      </c>
      <c r="F31" s="79" t="s">
        <v>148</v>
      </c>
      <c r="G31" s="28" t="s">
        <v>149</v>
      </c>
      <c r="H31" s="28"/>
      <c r="I31" s="47">
        <v>220</v>
      </c>
      <c r="J31" s="64">
        <f t="shared" ref="J31:J40" si="2">SUM(I31*7%)</f>
        <v>15.400000000000002</v>
      </c>
      <c r="K31" s="41">
        <f t="shared" si="0"/>
        <v>235.4</v>
      </c>
      <c r="L31" s="27" t="s">
        <v>25</v>
      </c>
    </row>
    <row r="32" spans="1:12" x14ac:dyDescent="0.3">
      <c r="A32" s="60" t="s">
        <v>150</v>
      </c>
      <c r="B32" s="73" t="s">
        <v>150</v>
      </c>
      <c r="C32" s="57">
        <v>45614</v>
      </c>
      <c r="D32" s="49" t="s">
        <v>151</v>
      </c>
      <c r="E32" s="4" t="s">
        <v>152</v>
      </c>
      <c r="F32" s="28" t="s">
        <v>148</v>
      </c>
      <c r="G32" s="28" t="s">
        <v>153</v>
      </c>
      <c r="H32" s="28"/>
      <c r="I32" s="47">
        <v>151.32</v>
      </c>
      <c r="J32" s="64">
        <f t="shared" si="2"/>
        <v>10.592400000000001</v>
      </c>
      <c r="K32" s="41">
        <f t="shared" si="0"/>
        <v>161.91239999999999</v>
      </c>
      <c r="L32" s="27" t="s">
        <v>25</v>
      </c>
    </row>
    <row r="33" spans="1:12" x14ac:dyDescent="0.3">
      <c r="A33" s="60" t="s">
        <v>154</v>
      </c>
      <c r="B33" s="73" t="s">
        <v>154</v>
      </c>
      <c r="C33" s="57">
        <v>45614</v>
      </c>
      <c r="D33" s="49" t="s">
        <v>155</v>
      </c>
      <c r="E33" s="28" t="s">
        <v>156</v>
      </c>
      <c r="F33" s="28" t="s">
        <v>157</v>
      </c>
      <c r="G33" s="62" t="s">
        <v>158</v>
      </c>
      <c r="H33" s="28"/>
      <c r="I33" s="47">
        <v>56.94</v>
      </c>
      <c r="J33" s="64">
        <f t="shared" si="2"/>
        <v>3.9858000000000002</v>
      </c>
      <c r="K33" s="41">
        <f t="shared" si="0"/>
        <v>60.925799999999995</v>
      </c>
      <c r="L33" s="27" t="s">
        <v>25</v>
      </c>
    </row>
    <row r="34" spans="1:12" ht="28.2" x14ac:dyDescent="0.3">
      <c r="A34" s="60" t="s">
        <v>159</v>
      </c>
      <c r="B34" s="73" t="s">
        <v>159</v>
      </c>
      <c r="C34" s="57">
        <v>45614</v>
      </c>
      <c r="D34" s="58" t="s">
        <v>160</v>
      </c>
      <c r="E34" s="59" t="s">
        <v>161</v>
      </c>
      <c r="F34" s="80" t="s">
        <v>162</v>
      </c>
      <c r="G34" s="59" t="s">
        <v>163</v>
      </c>
      <c r="H34" s="81"/>
      <c r="I34" s="47">
        <v>181.17</v>
      </c>
      <c r="J34" s="41">
        <f t="shared" si="2"/>
        <v>12.681900000000001</v>
      </c>
      <c r="K34" s="41">
        <f t="shared" si="0"/>
        <v>193.8519</v>
      </c>
      <c r="L34" s="48"/>
    </row>
    <row r="35" spans="1:12" ht="43.2" x14ac:dyDescent="0.3">
      <c r="A35" s="60" t="s">
        <v>164</v>
      </c>
      <c r="B35" s="73" t="s">
        <v>164</v>
      </c>
      <c r="C35" s="57">
        <v>45614</v>
      </c>
      <c r="D35" s="46" t="s">
        <v>165</v>
      </c>
      <c r="E35" s="62" t="s">
        <v>166</v>
      </c>
      <c r="F35" s="28" t="s">
        <v>167</v>
      </c>
      <c r="G35" s="82" t="s">
        <v>158</v>
      </c>
      <c r="H35" s="28"/>
      <c r="I35" s="47">
        <v>111.4</v>
      </c>
      <c r="J35" s="64">
        <f t="shared" si="2"/>
        <v>7.7980000000000009</v>
      </c>
      <c r="K35" s="41">
        <f t="shared" si="0"/>
        <v>119.19800000000001</v>
      </c>
      <c r="L35" s="41" t="s">
        <v>101</v>
      </c>
    </row>
    <row r="36" spans="1:12" ht="28.8" x14ac:dyDescent="0.3">
      <c r="A36" s="23" t="s">
        <v>168</v>
      </c>
      <c r="B36" s="23" t="s">
        <v>168</v>
      </c>
      <c r="C36" s="57">
        <v>45614</v>
      </c>
      <c r="D36" s="46" t="s">
        <v>169</v>
      </c>
      <c r="E36" s="28" t="s">
        <v>170</v>
      </c>
      <c r="F36" s="80"/>
      <c r="G36" s="59" t="s">
        <v>171</v>
      </c>
      <c r="H36" s="81" t="s">
        <v>172</v>
      </c>
      <c r="I36" s="47">
        <v>2520</v>
      </c>
      <c r="J36" s="64">
        <f t="shared" si="2"/>
        <v>176.4</v>
      </c>
      <c r="K36" s="41">
        <f t="shared" si="0"/>
        <v>2696.4</v>
      </c>
      <c r="L36" s="48"/>
    </row>
    <row r="37" spans="1:12" x14ac:dyDescent="0.3">
      <c r="A37" s="23" t="s">
        <v>173</v>
      </c>
      <c r="B37" s="23" t="s">
        <v>173</v>
      </c>
      <c r="C37" s="57">
        <v>45614</v>
      </c>
      <c r="D37" s="49" t="s">
        <v>174</v>
      </c>
      <c r="E37" s="28" t="s">
        <v>175</v>
      </c>
      <c r="F37" s="4" t="s">
        <v>176</v>
      </c>
      <c r="G37" s="83" t="s">
        <v>177</v>
      </c>
      <c r="H37" s="28"/>
      <c r="I37" s="47">
        <v>36.4</v>
      </c>
      <c r="J37" s="64">
        <f t="shared" si="2"/>
        <v>2.548</v>
      </c>
      <c r="K37" s="64">
        <f>SUM(I37+J37)</f>
        <v>38.948</v>
      </c>
      <c r="L37" s="27" t="s">
        <v>25</v>
      </c>
    </row>
    <row r="38" spans="1:12" ht="28.8" x14ac:dyDescent="0.3">
      <c r="A38" s="23" t="s">
        <v>178</v>
      </c>
      <c r="B38" s="23" t="s">
        <v>178</v>
      </c>
      <c r="C38" s="57">
        <v>45614</v>
      </c>
      <c r="D38" s="46" t="s">
        <v>179</v>
      </c>
      <c r="E38" s="28" t="s">
        <v>180</v>
      </c>
      <c r="F38" s="28" t="s">
        <v>181</v>
      </c>
      <c r="G38" s="62" t="s">
        <v>182</v>
      </c>
      <c r="H38" s="28"/>
      <c r="I38" s="47">
        <v>460</v>
      </c>
      <c r="J38" s="84">
        <f t="shared" si="2"/>
        <v>32.200000000000003</v>
      </c>
      <c r="K38" s="41">
        <f t="shared" ref="K38:K44" si="3">SUM(I38:J38)</f>
        <v>492.2</v>
      </c>
      <c r="L38" s="27" t="s">
        <v>25</v>
      </c>
    </row>
    <row r="39" spans="1:12" x14ac:dyDescent="0.3">
      <c r="A39" s="23" t="s">
        <v>183</v>
      </c>
      <c r="B39" s="23" t="s">
        <v>183</v>
      </c>
      <c r="C39" s="57">
        <v>45614</v>
      </c>
      <c r="D39" s="49" t="s">
        <v>184</v>
      </c>
      <c r="E39" s="28" t="s">
        <v>185</v>
      </c>
      <c r="F39" s="85"/>
      <c r="G39" s="86" t="s">
        <v>186</v>
      </c>
      <c r="H39" s="87"/>
      <c r="I39" s="47">
        <v>267.88</v>
      </c>
      <c r="J39" s="84">
        <f t="shared" si="2"/>
        <v>18.7516</v>
      </c>
      <c r="K39" s="41">
        <f t="shared" si="3"/>
        <v>286.63159999999999</v>
      </c>
      <c r="L39" s="27" t="s">
        <v>25</v>
      </c>
    </row>
    <row r="40" spans="1:12" x14ac:dyDescent="0.3">
      <c r="A40" s="23" t="s">
        <v>187</v>
      </c>
      <c r="B40" s="23" t="s">
        <v>187</v>
      </c>
      <c r="C40" s="57">
        <v>45614</v>
      </c>
      <c r="D40" s="49" t="s">
        <v>188</v>
      </c>
      <c r="E40" s="80" t="s">
        <v>189</v>
      </c>
      <c r="F40" s="28" t="s">
        <v>190</v>
      </c>
      <c r="G40" s="88" t="s">
        <v>191</v>
      </c>
      <c r="H40" s="28"/>
      <c r="I40" s="47">
        <v>1519.94</v>
      </c>
      <c r="J40" s="41">
        <f t="shared" si="2"/>
        <v>106.39580000000001</v>
      </c>
      <c r="K40" s="89">
        <f t="shared" si="3"/>
        <v>1626.3358000000001</v>
      </c>
      <c r="L40" s="27" t="s">
        <v>25</v>
      </c>
    </row>
    <row r="41" spans="1:12" ht="46.8" x14ac:dyDescent="0.3">
      <c r="A41" s="23" t="s">
        <v>192</v>
      </c>
      <c r="B41" s="23" t="s">
        <v>192</v>
      </c>
      <c r="C41" s="57">
        <v>45615</v>
      </c>
      <c r="D41" s="90" t="s">
        <v>193</v>
      </c>
      <c r="E41" s="28" t="s">
        <v>194</v>
      </c>
      <c r="F41" s="83" t="s">
        <v>101</v>
      </c>
      <c r="G41" s="91" t="s">
        <v>101</v>
      </c>
      <c r="H41" s="91"/>
      <c r="I41" s="47">
        <v>300</v>
      </c>
      <c r="J41" s="41">
        <v>0</v>
      </c>
      <c r="K41" s="89">
        <f t="shared" si="3"/>
        <v>300</v>
      </c>
      <c r="L41" s="48"/>
    </row>
    <row r="42" spans="1:12" ht="99" customHeight="1" x14ac:dyDescent="0.35">
      <c r="A42" s="23" t="s">
        <v>195</v>
      </c>
      <c r="B42" s="23" t="s">
        <v>195</v>
      </c>
      <c r="C42" s="57">
        <v>45617</v>
      </c>
      <c r="D42" s="92" t="s">
        <v>196</v>
      </c>
      <c r="E42" s="93" t="s">
        <v>197</v>
      </c>
      <c r="F42" s="94"/>
      <c r="G42" s="95" t="s">
        <v>198</v>
      </c>
      <c r="H42" s="96" t="s">
        <v>199</v>
      </c>
      <c r="I42" s="47">
        <v>370.9</v>
      </c>
      <c r="J42" s="41">
        <f>SUM(I42*7%)</f>
        <v>25.963000000000001</v>
      </c>
      <c r="K42" s="89">
        <f t="shared" si="3"/>
        <v>396.863</v>
      </c>
      <c r="L42" s="48"/>
    </row>
    <row r="43" spans="1:12" ht="108" x14ac:dyDescent="0.35">
      <c r="A43" s="23" t="s">
        <v>200</v>
      </c>
      <c r="B43" s="23" t="s">
        <v>200</v>
      </c>
      <c r="C43" s="57">
        <v>45617</v>
      </c>
      <c r="D43" s="97" t="s">
        <v>201</v>
      </c>
      <c r="E43" s="93" t="s">
        <v>202</v>
      </c>
      <c r="F43" s="88"/>
      <c r="G43" s="98" t="s">
        <v>203</v>
      </c>
      <c r="H43" s="28" t="s">
        <v>204</v>
      </c>
      <c r="I43" s="47">
        <v>913.45</v>
      </c>
      <c r="J43" s="41">
        <f>SUM(I43*7%)</f>
        <v>63.941500000000012</v>
      </c>
      <c r="K43" s="89">
        <f t="shared" si="3"/>
        <v>977.39150000000006</v>
      </c>
      <c r="L43" s="48"/>
    </row>
    <row r="44" spans="1:12" ht="90" x14ac:dyDescent="0.35">
      <c r="A44" s="60" t="s">
        <v>205</v>
      </c>
      <c r="B44" s="60" t="s">
        <v>205</v>
      </c>
      <c r="C44" s="57">
        <v>45617</v>
      </c>
      <c r="D44" s="92" t="s">
        <v>206</v>
      </c>
      <c r="E44" s="93" t="s">
        <v>207</v>
      </c>
      <c r="F44" s="99"/>
      <c r="G44" s="100" t="s">
        <v>208</v>
      </c>
      <c r="H44" s="101" t="s">
        <v>209</v>
      </c>
      <c r="I44" s="63">
        <v>259.26</v>
      </c>
      <c r="J44" s="64">
        <f>SUM(I44*7%)</f>
        <v>18.148200000000003</v>
      </c>
      <c r="K44" s="102">
        <f t="shared" si="3"/>
        <v>277.40819999999997</v>
      </c>
      <c r="L44" s="103"/>
    </row>
    <row r="45" spans="1:12" s="22" customFormat="1" ht="45.75" customHeight="1" x14ac:dyDescent="0.3">
      <c r="A45" s="104" t="s">
        <v>210</v>
      </c>
      <c r="B45" s="104" t="s">
        <v>210</v>
      </c>
      <c r="C45" s="72">
        <v>45617</v>
      </c>
      <c r="D45" s="105" t="s">
        <v>211</v>
      </c>
      <c r="E45" s="17" t="s">
        <v>212</v>
      </c>
      <c r="F45" s="106"/>
      <c r="G45" s="107" t="s">
        <v>213</v>
      </c>
      <c r="H45" s="108" t="s">
        <v>214</v>
      </c>
      <c r="I45" s="31">
        <v>321.5</v>
      </c>
      <c r="J45" s="54">
        <v>0</v>
      </c>
      <c r="K45" s="54">
        <f>SUM(I45)</f>
        <v>321.5</v>
      </c>
      <c r="L45" s="55"/>
    </row>
    <row r="46" spans="1:12" ht="25.5" customHeight="1" x14ac:dyDescent="0.3">
      <c r="A46" s="60" t="s">
        <v>215</v>
      </c>
      <c r="B46" s="60" t="s">
        <v>215</v>
      </c>
      <c r="C46" s="57">
        <v>45623</v>
      </c>
      <c r="D46" s="49" t="s">
        <v>216</v>
      </c>
      <c r="E46" s="28" t="s">
        <v>217</v>
      </c>
      <c r="F46" s="28" t="s">
        <v>218</v>
      </c>
      <c r="G46" s="83" t="s">
        <v>219</v>
      </c>
      <c r="H46" s="28" t="s">
        <v>220</v>
      </c>
      <c r="I46" s="47">
        <v>1850</v>
      </c>
      <c r="J46" s="64">
        <f>SUM(I46*7%)</f>
        <v>129.5</v>
      </c>
      <c r="K46" s="41">
        <f t="shared" ref="K46:K52" si="4">SUM(I46+J46)</f>
        <v>1979.5</v>
      </c>
      <c r="L46" s="48"/>
    </row>
    <row r="47" spans="1:12" ht="27" customHeight="1" x14ac:dyDescent="0.3">
      <c r="A47" s="60" t="s">
        <v>221</v>
      </c>
      <c r="B47" s="60" t="s">
        <v>221</v>
      </c>
      <c r="C47" s="57">
        <v>45623</v>
      </c>
      <c r="D47" s="49" t="s">
        <v>222</v>
      </c>
      <c r="E47" s="109" t="s">
        <v>223</v>
      </c>
      <c r="F47" s="88" t="s">
        <v>224</v>
      </c>
      <c r="G47" s="110" t="s">
        <v>203</v>
      </c>
      <c r="H47" s="28" t="s">
        <v>204</v>
      </c>
      <c r="I47" s="47">
        <v>1796.04</v>
      </c>
      <c r="J47" s="41">
        <f>SUM(I47*7%)</f>
        <v>125.72280000000001</v>
      </c>
      <c r="K47" s="41">
        <f t="shared" si="4"/>
        <v>1921.7628</v>
      </c>
      <c r="L47" s="48"/>
    </row>
    <row r="48" spans="1:12" ht="28.8" x14ac:dyDescent="0.3">
      <c r="A48" s="60" t="s">
        <v>225</v>
      </c>
      <c r="B48" s="60" t="s">
        <v>225</v>
      </c>
      <c r="C48" s="111">
        <f>$C$47</f>
        <v>45623</v>
      </c>
      <c r="D48" s="46" t="s">
        <v>226</v>
      </c>
      <c r="E48" s="80" t="s">
        <v>189</v>
      </c>
      <c r="F48" s="28" t="s">
        <v>190</v>
      </c>
      <c r="G48" s="88" t="s">
        <v>191</v>
      </c>
      <c r="H48" s="28" t="s">
        <v>227</v>
      </c>
      <c r="I48" s="47">
        <v>1079.98</v>
      </c>
      <c r="J48" s="64">
        <f>SUM(I48*7%)</f>
        <v>75.598600000000005</v>
      </c>
      <c r="K48" s="41">
        <f t="shared" si="4"/>
        <v>1155.5786000000001</v>
      </c>
      <c r="L48" s="48"/>
    </row>
    <row r="49" spans="1:12" s="22" customFormat="1" ht="28.5" customHeight="1" x14ac:dyDescent="0.3">
      <c r="A49" s="104" t="s">
        <v>228</v>
      </c>
      <c r="B49" s="104" t="s">
        <v>228</v>
      </c>
      <c r="C49" s="112">
        <f>$C$47</f>
        <v>45623</v>
      </c>
      <c r="D49" s="113" t="s">
        <v>229</v>
      </c>
      <c r="E49" s="17" t="s">
        <v>230</v>
      </c>
      <c r="F49" s="17" t="s">
        <v>101</v>
      </c>
      <c r="G49" s="17" t="s">
        <v>231</v>
      </c>
      <c r="H49" s="17" t="s">
        <v>232</v>
      </c>
      <c r="I49" s="31">
        <v>140</v>
      </c>
      <c r="J49" s="114">
        <f>SUM(I49*7%)</f>
        <v>9.8000000000000007</v>
      </c>
      <c r="K49" s="54">
        <f t="shared" si="4"/>
        <v>149.80000000000001</v>
      </c>
      <c r="L49" s="55"/>
    </row>
    <row r="50" spans="1:12" s="22" customFormat="1" ht="28.8" x14ac:dyDescent="0.3">
      <c r="A50" s="104" t="s">
        <v>233</v>
      </c>
      <c r="B50" s="104" t="s">
        <v>233</v>
      </c>
      <c r="C50" s="115">
        <f t="shared" ref="C50:C54" si="5">$C$47</f>
        <v>45623</v>
      </c>
      <c r="D50" s="116" t="s">
        <v>234</v>
      </c>
      <c r="E50" s="117" t="s">
        <v>235</v>
      </c>
      <c r="F50" s="118">
        <v>62396139</v>
      </c>
      <c r="G50" s="17" t="s">
        <v>236</v>
      </c>
      <c r="H50" s="17" t="s">
        <v>237</v>
      </c>
      <c r="I50" s="31">
        <v>150</v>
      </c>
      <c r="J50" s="114">
        <v>0</v>
      </c>
      <c r="K50" s="54">
        <f t="shared" si="4"/>
        <v>150</v>
      </c>
      <c r="L50" s="55"/>
    </row>
    <row r="51" spans="1:12" s="22" customFormat="1" ht="43.2" x14ac:dyDescent="0.3">
      <c r="A51" s="104" t="s">
        <v>238</v>
      </c>
      <c r="B51" s="104" t="s">
        <v>238</v>
      </c>
      <c r="C51" s="112">
        <f t="shared" si="5"/>
        <v>45623</v>
      </c>
      <c r="D51" s="119" t="s">
        <v>239</v>
      </c>
      <c r="E51" s="17" t="s">
        <v>240</v>
      </c>
      <c r="F51" s="17"/>
      <c r="G51" s="17" t="s">
        <v>241</v>
      </c>
      <c r="H51" s="17" t="s">
        <v>242</v>
      </c>
      <c r="I51" s="31">
        <v>52.5</v>
      </c>
      <c r="J51" s="114">
        <f>SUM(I51*7%)</f>
        <v>3.6750000000000003</v>
      </c>
      <c r="K51" s="54">
        <f t="shared" si="4"/>
        <v>56.174999999999997</v>
      </c>
      <c r="L51" s="55"/>
    </row>
    <row r="52" spans="1:12" s="22" customFormat="1" x14ac:dyDescent="0.3">
      <c r="A52" s="104" t="s">
        <v>243</v>
      </c>
      <c r="B52" s="104" t="s">
        <v>243</v>
      </c>
      <c r="C52" s="112">
        <f t="shared" si="5"/>
        <v>45623</v>
      </c>
      <c r="D52" s="30" t="s">
        <v>244</v>
      </c>
      <c r="E52" s="17" t="s">
        <v>245</v>
      </c>
      <c r="F52" s="17" t="s">
        <v>246</v>
      </c>
      <c r="G52" s="17" t="s">
        <v>247</v>
      </c>
      <c r="H52" s="17" t="s">
        <v>248</v>
      </c>
      <c r="I52" s="31">
        <v>456</v>
      </c>
      <c r="J52" s="114">
        <f>SUM(I52*7%)</f>
        <v>31.92</v>
      </c>
      <c r="K52" s="54">
        <f t="shared" si="4"/>
        <v>487.92</v>
      </c>
      <c r="L52" s="55"/>
    </row>
    <row r="53" spans="1:12" s="22" customFormat="1" ht="43.2" x14ac:dyDescent="0.3">
      <c r="A53" s="104" t="s">
        <v>249</v>
      </c>
      <c r="B53" s="104" t="s">
        <v>249</v>
      </c>
      <c r="C53" s="112">
        <f t="shared" si="5"/>
        <v>45623</v>
      </c>
      <c r="D53" s="120" t="s">
        <v>250</v>
      </c>
      <c r="E53" s="17" t="s">
        <v>251</v>
      </c>
      <c r="F53" s="17" t="s">
        <v>252</v>
      </c>
      <c r="G53" s="17" t="s">
        <v>253</v>
      </c>
      <c r="H53" s="17" t="s">
        <v>254</v>
      </c>
      <c r="I53" s="31">
        <v>200</v>
      </c>
      <c r="J53" s="54">
        <v>0</v>
      </c>
      <c r="K53" s="54">
        <f>SUM(I53)</f>
        <v>200</v>
      </c>
      <c r="L53" s="55"/>
    </row>
    <row r="54" spans="1:12" s="22" customFormat="1" ht="28.8" x14ac:dyDescent="0.3">
      <c r="A54" s="104" t="s">
        <v>255</v>
      </c>
      <c r="B54" s="104" t="s">
        <v>255</v>
      </c>
      <c r="C54" s="112">
        <f t="shared" si="5"/>
        <v>45623</v>
      </c>
      <c r="D54" s="30" t="s">
        <v>256</v>
      </c>
      <c r="E54" s="17" t="s">
        <v>257</v>
      </c>
      <c r="F54" s="17"/>
      <c r="G54" s="17">
        <v>1331310</v>
      </c>
      <c r="H54" s="17" t="s">
        <v>258</v>
      </c>
      <c r="I54" s="121">
        <v>1700</v>
      </c>
      <c r="J54" s="114">
        <f>SUM(I54*7%)</f>
        <v>119.00000000000001</v>
      </c>
      <c r="K54" s="54">
        <f>SUM(I54+J54)</f>
        <v>1819</v>
      </c>
      <c r="L54" s="55"/>
    </row>
    <row r="55" spans="1:12" ht="28.2" x14ac:dyDescent="0.3">
      <c r="A55" s="122" t="s">
        <v>259</v>
      </c>
      <c r="B55" s="122" t="s">
        <v>259</v>
      </c>
      <c r="C55" s="111">
        <v>45628</v>
      </c>
      <c r="D55" s="123" t="s">
        <v>260</v>
      </c>
      <c r="E55" s="62" t="s">
        <v>166</v>
      </c>
      <c r="F55" s="28" t="s">
        <v>167</v>
      </c>
      <c r="G55" s="82" t="s">
        <v>158</v>
      </c>
      <c r="H55" s="28"/>
      <c r="I55" s="47">
        <v>310</v>
      </c>
      <c r="J55" s="64">
        <f>SUM(I55*7%)</f>
        <v>21.700000000000003</v>
      </c>
      <c r="K55" s="41">
        <f>SUM(I55+J55)</f>
        <v>331.7</v>
      </c>
      <c r="L55" s="48"/>
    </row>
    <row r="56" spans="1:12" s="22" customFormat="1" x14ac:dyDescent="0.3">
      <c r="A56" s="124" t="s">
        <v>261</v>
      </c>
      <c r="B56" s="124" t="s">
        <v>261</v>
      </c>
      <c r="C56" s="112">
        <v>45628</v>
      </c>
      <c r="D56" s="30" t="s">
        <v>129</v>
      </c>
      <c r="E56" s="14" t="s">
        <v>34</v>
      </c>
      <c r="F56" s="14" t="s">
        <v>35</v>
      </c>
      <c r="G56" s="14" t="s">
        <v>36</v>
      </c>
      <c r="H56" s="14" t="s">
        <v>37</v>
      </c>
      <c r="I56" s="31">
        <v>1174</v>
      </c>
      <c r="J56" s="54">
        <f>SUM(I56*7%)</f>
        <v>82.18</v>
      </c>
      <c r="K56" s="54">
        <f>SUM(I56+J56)</f>
        <v>1256.18</v>
      </c>
      <c r="L56" s="51"/>
    </row>
    <row r="57" spans="1:12" x14ac:dyDescent="0.3">
      <c r="A57" s="122"/>
      <c r="B57" s="122"/>
      <c r="C57" s="111"/>
      <c r="D57" s="49"/>
      <c r="E57" s="28"/>
      <c r="F57" s="28"/>
      <c r="G57" s="28"/>
      <c r="H57" s="28"/>
      <c r="I57" s="47"/>
      <c r="J57" s="41"/>
      <c r="K57" s="41"/>
      <c r="L57" s="48"/>
    </row>
    <row r="58" spans="1:12" x14ac:dyDescent="0.3">
      <c r="K58" s="6">
        <f>SUM(K6:K57)</f>
        <v>31812.043100000006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consecutivo_oc_de_noviembre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Argote</dc:creator>
  <cp:lastModifiedBy>ivan Argote</cp:lastModifiedBy>
  <dcterms:created xsi:type="dcterms:W3CDTF">2024-12-16T04:05:53Z</dcterms:created>
  <dcterms:modified xsi:type="dcterms:W3CDTF">2024-12-16T04:06:38Z</dcterms:modified>
</cp:coreProperties>
</file>