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rgo\OneDrive\Documentos\Parque Lefevre Gobierno Local\web trasparencia\octubre 2025\"/>
    </mc:Choice>
  </mc:AlternateContent>
  <xr:revisionPtr revIDLastSave="0" documentId="8_{B017C9B5-B34A-47AB-873F-A9055676D844}" xr6:coauthVersionLast="47" xr6:coauthVersionMax="47" xr10:uidLastSave="{00000000-0000-0000-0000-000000000000}"/>
  <bookViews>
    <workbookView xWindow="31680" yWindow="-3375" windowWidth="25035" windowHeight="11805" xr2:uid="{7391F04E-B964-4B16-83AD-E8C1BB7C666C}"/>
  </bookViews>
  <sheets>
    <sheet name="Estado de Resul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J86" i="1"/>
  <c r="I86" i="1"/>
  <c r="H86" i="1"/>
  <c r="G86" i="1"/>
  <c r="F86" i="1" s="1"/>
  <c r="F85" i="1"/>
  <c r="F84" i="1"/>
  <c r="J83" i="1"/>
  <c r="I83" i="1"/>
  <c r="H83" i="1"/>
  <c r="G83" i="1"/>
  <c r="F83" i="1" s="1"/>
  <c r="F81" i="1"/>
  <c r="F80" i="1"/>
  <c r="G79" i="1"/>
  <c r="G66" i="1" s="1"/>
  <c r="F66" i="1" s="1"/>
  <c r="F79" i="1"/>
  <c r="H78" i="1"/>
  <c r="G78" i="1"/>
  <c r="F78" i="1"/>
  <c r="F77" i="1"/>
  <c r="F76" i="1"/>
  <c r="H75" i="1"/>
  <c r="F75" i="1"/>
  <c r="F74" i="1"/>
  <c r="F73" i="1"/>
  <c r="F72" i="1"/>
  <c r="F71" i="1"/>
  <c r="F70" i="1"/>
  <c r="F69" i="1"/>
  <c r="F68" i="1"/>
  <c r="G67" i="1"/>
  <c r="F67" i="1"/>
  <c r="J66" i="1"/>
  <c r="I66" i="1"/>
  <c r="H66" i="1"/>
  <c r="F64" i="1"/>
  <c r="F62" i="1"/>
  <c r="F61" i="1"/>
  <c r="F60" i="1"/>
  <c r="F59" i="1"/>
  <c r="F58" i="1"/>
  <c r="J57" i="1"/>
  <c r="I57" i="1"/>
  <c r="H57" i="1"/>
  <c r="G57" i="1"/>
  <c r="F57" i="1" s="1"/>
  <c r="F56" i="1"/>
  <c r="F55" i="1"/>
  <c r="F54" i="1"/>
  <c r="F53" i="1"/>
  <c r="F52" i="1"/>
  <c r="J51" i="1"/>
  <c r="I51" i="1"/>
  <c r="H51" i="1"/>
  <c r="G51" i="1"/>
  <c r="F51" i="1"/>
  <c r="F50" i="1"/>
  <c r="F49" i="1"/>
  <c r="F48" i="1"/>
  <c r="F47" i="1"/>
  <c r="F46" i="1"/>
  <c r="F45" i="1"/>
  <c r="J44" i="1"/>
  <c r="I44" i="1"/>
  <c r="H44" i="1"/>
  <c r="G44" i="1"/>
  <c r="F44" i="1"/>
  <c r="F43" i="1"/>
  <c r="F42" i="1"/>
  <c r="F41" i="1"/>
  <c r="F40" i="1"/>
  <c r="F39" i="1"/>
  <c r="F38" i="1"/>
  <c r="J37" i="1"/>
  <c r="F37" i="1" s="1"/>
  <c r="I37" i="1"/>
  <c r="H37" i="1"/>
  <c r="G37" i="1"/>
  <c r="F36" i="1"/>
  <c r="F35" i="1"/>
  <c r="F34" i="1"/>
  <c r="F33" i="1"/>
  <c r="F32" i="1"/>
  <c r="J31" i="1"/>
  <c r="I31" i="1"/>
  <c r="H31" i="1"/>
  <c r="F31" i="1" s="1"/>
  <c r="G31" i="1"/>
  <c r="F30" i="1"/>
  <c r="F29" i="1"/>
  <c r="G28" i="1"/>
  <c r="G20" i="1" s="1"/>
  <c r="F28" i="1"/>
  <c r="F27" i="1"/>
  <c r="F26" i="1"/>
  <c r="F24" i="1"/>
  <c r="F23" i="1"/>
  <c r="F22" i="1"/>
  <c r="F21" i="1"/>
  <c r="J20" i="1"/>
  <c r="I20" i="1"/>
  <c r="H20" i="1"/>
  <c r="J19" i="1"/>
  <c r="J89" i="1" s="1"/>
  <c r="I19" i="1"/>
  <c r="H19" i="1"/>
  <c r="J17" i="1"/>
  <c r="G14" i="1"/>
  <c r="I12" i="1"/>
  <c r="I17" i="1" s="1"/>
  <c r="I89" i="1" s="1"/>
  <c r="H12" i="1"/>
  <c r="H17" i="1" s="1"/>
  <c r="H89" i="1" s="1"/>
  <c r="G12" i="1"/>
  <c r="G17" i="1" s="1"/>
  <c r="F12" i="1"/>
  <c r="F11" i="1"/>
  <c r="F17" i="1" s="1"/>
  <c r="F20" i="1" l="1"/>
  <c r="F19" i="1" s="1"/>
  <c r="G19" i="1"/>
  <c r="F89" i="1"/>
  <c r="G89" i="1"/>
</calcChain>
</file>

<file path=xl/sharedStrings.xml><?xml version="1.0" encoding="utf-8"?>
<sst xmlns="http://schemas.openxmlformats.org/spreadsheetml/2006/main" count="82" uniqueCount="58">
  <si>
    <t>GOBIERNO LOCAL PARQUE LEFEVRE</t>
  </si>
  <si>
    <t>ESTADO DE RESULTADO</t>
  </si>
  <si>
    <t>Contabilidad</t>
  </si>
  <si>
    <t>CONSOLIDADO</t>
  </si>
  <si>
    <t>Funcioniamiento</t>
  </si>
  <si>
    <t>Inversion</t>
  </si>
  <si>
    <t>Auto gestión</t>
  </si>
  <si>
    <t>PIOPS</t>
  </si>
  <si>
    <t>Saldo Inicial</t>
  </si>
  <si>
    <t xml:space="preserve">INGRESOS </t>
  </si>
  <si>
    <t xml:space="preserve">Ingresos  </t>
  </si>
  <si>
    <t>Otros Ingresos</t>
  </si>
  <si>
    <t>Traspaso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</si>
  <si>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</si>
  <si>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</si>
  <si>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</si>
  <si>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</si>
  <si>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</si>
  <si>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Centro de copiado</t>
  </si>
  <si>
    <t>Arreglo de pago de Luz</t>
  </si>
  <si>
    <t>Idaan</t>
  </si>
  <si>
    <t>Internet UFINET</t>
  </si>
  <si>
    <t>Celular</t>
  </si>
  <si>
    <t>Planilla</t>
  </si>
  <si>
    <t>Caja de Seguro Social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</si>
  <si>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</si>
  <si>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</si>
  <si>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</si>
  <si>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</si>
  <si>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</si>
  <si>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</si>
  <si>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</si>
  <si>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</si>
  <si>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</si>
  <si>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</si>
  <si>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</si>
  <si>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</si>
  <si>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</si>
  <si>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Actividades Recreativas/Deporte</t>
  </si>
  <si>
    <t>Donacion Deporte</t>
  </si>
  <si>
    <t>Compras Deporte/ Infraestructura/ Instructores</t>
  </si>
  <si>
    <t>Talleres Educativos</t>
  </si>
  <si>
    <t>Donacion social</t>
  </si>
  <si>
    <t>Actividades Social</t>
  </si>
  <si>
    <t>Compras Cultura</t>
  </si>
  <si>
    <t>Despacho</t>
  </si>
  <si>
    <t>Ambiente</t>
  </si>
  <si>
    <t>Panama Viejo Vive 506</t>
  </si>
  <si>
    <t>Compras Informatica/ comunicación</t>
  </si>
  <si>
    <t>Compras RH, Contabilidad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</si>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</sst>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1" applyFont="1" applyFill="1" applyAlignment="1">
      <alignment horizontal="center"/>
    </xf>
    <xf numFmtId="0" fontId="0" fillId="3" borderId="0" xfId="0" applyFill="1"/>
    <xf numFmtId="164" fontId="0" fillId="3" borderId="0" xfId="1" applyFont="1" applyFill="1"/>
    <xf numFmtId="164" fontId="0" fillId="2" borderId="0" xfId="1" applyFont="1" applyFill="1"/>
    <xf numFmtId="0" fontId="2" fillId="2" borderId="0" xfId="0" applyFont="1" applyFill="1"/>
    <xf numFmtId="0" fontId="4" fillId="2" borderId="0" xfId="0" applyFont="1" applyFill="1"/>
    <xf numFmtId="164" fontId="2" fillId="2" borderId="0" xfId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0" fillId="2" borderId="4" xfId="1" applyFont="1" applyFill="1" applyBorder="1" applyAlignment="1">
      <alignment horizontal="left"/>
    </xf>
    <xf numFmtId="165" fontId="0" fillId="2" borderId="4" xfId="1" applyNumberFormat="1" applyFont="1" applyFill="1" applyBorder="1" applyAlignment="1">
      <alignment horizontal="center"/>
    </xf>
    <xf numFmtId="165" fontId="0" fillId="2" borderId="4" xfId="1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65" fontId="2" fillId="6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65" fontId="0" fillId="2" borderId="4" xfId="1" applyNumberFormat="1" applyFont="1" applyFill="1" applyBorder="1" applyAlignment="1">
      <alignment horizontal="right"/>
    </xf>
    <xf numFmtId="165" fontId="0" fillId="2" borderId="4" xfId="0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165" fontId="2" fillId="6" borderId="4" xfId="1" applyNumberFormat="1" applyFont="1" applyFill="1" applyBorder="1" applyAlignment="1">
      <alignment horizontal="left"/>
    </xf>
    <xf numFmtId="164" fontId="2" fillId="6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4" xfId="1" applyFont="1" applyBorder="1" applyAlignment="1">
      <alignment horizontal="left"/>
    </xf>
    <xf numFmtId="165" fontId="2" fillId="6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543122</xdr:colOff>
      <xdr:row>0</xdr:row>
      <xdr:rowOff>0</xdr:rowOff>
    </xdr:from>
    <xdr:ext cx="1156139" cy="731520"/>
    <xdr:pic>
      <xdr:nvPicPr>
        <xdr:cNvPr id="2" name="Imagen 1">
          <a:extLst>
            <a:ext uri="{FF2B5EF4-FFF2-40B4-BE49-F238E27FC236}">
              <a16:creationId xmlns:a16="http://schemas.microsoft.com/office/drawing/2014/main" id="{13F80433-FC6E-4A41-A406-F7FD320C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3" name="Imagen 2">
          <a:extLst>
            <a:ext uri="{FF2B5EF4-FFF2-40B4-BE49-F238E27FC236}">
              <a16:creationId xmlns:a16="http://schemas.microsoft.com/office/drawing/2014/main" id="{692175EB-41D9-49A0-A8DC-6A9DB61D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4" name="Imagen 3">
          <a:extLst>
            <a:ext uri="{FF2B5EF4-FFF2-40B4-BE49-F238E27FC236}">
              <a16:creationId xmlns:a16="http://schemas.microsoft.com/office/drawing/2014/main" id="{4C434326-599C-4D73-A488-E0581526D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72EDF775-D44C-484B-BF48-BC0293AD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27" y="0"/>
          <a:ext cx="1156139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CB08-0C00-4316-A68C-7D43041EFC25}">
  <dimension ref="A2:K104"/>
  <sheetViews>
    <sheetView tabSelected="1" topLeftCell="A10" workbookViewId="0">
      <selection activeCell="M31" sqref="M31"/>
    </sheetView>
  </sheetViews>
  <sheetFormatPr baseColWidth="10" defaultColWidth="10.77734375" defaultRowHeight="14.4" outlineLevelRow="1" x14ac:dyDescent="0.3"/>
  <cols>
    <col min="1" max="1" width="8.44140625" style="4" customWidth="1"/>
    <col min="2" max="2" width="10.77734375" style="4"/>
    <col min="3" max="3" width="22.33203125" style="4" customWidth="1"/>
    <col min="4" max="4" width="22.6640625" style="4" customWidth="1"/>
    <col min="5" max="5" width="3.21875" style="4" customWidth="1"/>
    <col min="6" max="10" width="18" style="10" customWidth="1"/>
    <col min="11" max="11" width="10.77734375" style="4"/>
  </cols>
  <sheetData>
    <row r="2" spans="1:11" ht="14.4" customHeight="1" x14ac:dyDescent="0.3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3"/>
    </row>
    <row r="3" spans="1:11" ht="14.4" customHeight="1" x14ac:dyDescent="0.3">
      <c r="B3" s="3"/>
      <c r="C3" s="3"/>
      <c r="D3" s="5" t="s">
        <v>1</v>
      </c>
      <c r="E3" s="5"/>
      <c r="F3" s="5"/>
      <c r="G3" s="6"/>
      <c r="H3" s="6"/>
      <c r="I3" s="6"/>
      <c r="J3" s="6"/>
      <c r="K3" s="3"/>
    </row>
    <row r="4" spans="1:11" x14ac:dyDescent="0.3">
      <c r="B4" s="3"/>
      <c r="C4" s="3"/>
      <c r="D4" s="3"/>
      <c r="E4" s="3"/>
      <c r="F4" s="7"/>
      <c r="G4" s="7"/>
      <c r="H4" s="7"/>
      <c r="I4" s="7"/>
      <c r="J4" s="7"/>
      <c r="K4" s="3"/>
    </row>
    <row r="6" spans="1:11" ht="4.5" customHeight="1" x14ac:dyDescent="0.3">
      <c r="B6" s="8"/>
      <c r="C6" s="8"/>
      <c r="D6" s="8"/>
      <c r="E6" s="8"/>
      <c r="F6" s="9"/>
      <c r="G6" s="9"/>
      <c r="H6" s="9"/>
      <c r="I6" s="9"/>
      <c r="J6" s="9"/>
    </row>
    <row r="7" spans="1:11" ht="10.5" customHeight="1" x14ac:dyDescent="0.3"/>
    <row r="8" spans="1:11" x14ac:dyDescent="0.3">
      <c r="B8" s="11"/>
    </row>
    <row r="9" spans="1:11" ht="18.75" customHeight="1" x14ac:dyDescent="0.3">
      <c r="B9" s="12" t="s">
        <v>2</v>
      </c>
      <c r="F9" s="6">
        <v>2025</v>
      </c>
      <c r="G9" s="6"/>
      <c r="H9" s="6"/>
      <c r="I9" s="6"/>
      <c r="J9" s="6"/>
    </row>
    <row r="10" spans="1:11" x14ac:dyDescent="0.3">
      <c r="F10" s="13" t="s">
        <v>3</v>
      </c>
      <c r="G10" s="13" t="s">
        <v>4</v>
      </c>
      <c r="H10" s="13" t="s">
        <v>5</v>
      </c>
      <c r="I10" s="13" t="s">
        <v>6</v>
      </c>
      <c r="J10" s="13" t="s">
        <v>7</v>
      </c>
    </row>
    <row r="11" spans="1:11" x14ac:dyDescent="0.3">
      <c r="B11" s="14" t="s">
        <v>8</v>
      </c>
      <c r="C11" s="15"/>
      <c r="D11" s="16"/>
      <c r="E11" s="17"/>
      <c r="F11" s="18">
        <f>SUM(G11:J11)</f>
        <v>590290.39999999991</v>
      </c>
      <c r="G11" s="18">
        <v>-4625.71</v>
      </c>
      <c r="H11" s="18">
        <v>267119</v>
      </c>
      <c r="I11" s="18">
        <v>4714.8</v>
      </c>
      <c r="J11" s="18">
        <v>323082.31</v>
      </c>
      <c r="K11" s="19"/>
    </row>
    <row r="12" spans="1:11" x14ac:dyDescent="0.3">
      <c r="B12" s="14" t="s">
        <v>9</v>
      </c>
      <c r="C12" s="15"/>
      <c r="D12" s="16"/>
      <c r="E12" s="17"/>
      <c r="F12" s="18">
        <f>SUM(G12:J12)</f>
        <v>128150.11000000002</v>
      </c>
      <c r="G12" s="18">
        <f>SUM(G13:G16)</f>
        <v>98938.02</v>
      </c>
      <c r="H12" s="18">
        <f>SUM(H13:H16)</f>
        <v>14113.8</v>
      </c>
      <c r="I12" s="18">
        <f>SUM(I13:I16)</f>
        <v>15098.29</v>
      </c>
      <c r="J12" s="18">
        <v>0</v>
      </c>
      <c r="K12" s="19"/>
    </row>
    <row r="13" spans="1:11" outlineLevel="1" x14ac:dyDescent="0.3">
      <c r="B13" s="20" t="s">
        <v>10</v>
      </c>
      <c r="C13" s="21"/>
      <c r="D13" s="22"/>
      <c r="E13" s="23"/>
      <c r="F13" s="24">
        <v>0</v>
      </c>
      <c r="G13" s="24">
        <v>65975</v>
      </c>
      <c r="H13" s="24">
        <v>0</v>
      </c>
      <c r="I13" s="25">
        <v>12748.29</v>
      </c>
      <c r="J13" s="24">
        <v>0</v>
      </c>
    </row>
    <row r="14" spans="1:11" outlineLevel="1" x14ac:dyDescent="0.3">
      <c r="B14" s="20" t="s">
        <v>11</v>
      </c>
      <c r="C14" s="21"/>
      <c r="D14" s="22"/>
      <c r="E14" s="23"/>
      <c r="F14" s="24">
        <v>0</v>
      </c>
      <c r="G14" s="24">
        <f>7901.5+61.52+10000</f>
        <v>17963.02</v>
      </c>
      <c r="H14" s="24">
        <v>113.8</v>
      </c>
      <c r="I14" s="24">
        <v>0</v>
      </c>
      <c r="J14" s="24">
        <v>0</v>
      </c>
    </row>
    <row r="15" spans="1:11" outlineLevel="1" x14ac:dyDescent="0.3">
      <c r="B15" s="20" t="s">
        <v>12</v>
      </c>
      <c r="C15" s="21"/>
      <c r="D15" s="22"/>
      <c r="E15" s="23"/>
      <c r="F15" s="24">
        <v>0</v>
      </c>
      <c r="G15" s="24">
        <v>15000</v>
      </c>
      <c r="H15" s="24">
        <v>14000</v>
      </c>
      <c r="I15" s="24">
        <v>0</v>
      </c>
      <c r="J15" s="24">
        <v>0</v>
      </c>
    </row>
    <row r="16" spans="1:11" outlineLevel="1" x14ac:dyDescent="0.3">
      <c r="B16" s="20"/>
      <c r="C16" s="21"/>
      <c r="D16" s="22"/>
      <c r="E16" s="23"/>
      <c r="F16" s="24">
        <v>0</v>
      </c>
      <c r="G16" s="24">
        <v>0</v>
      </c>
      <c r="H16" s="24">
        <v>0</v>
      </c>
      <c r="I16" s="26">
        <v>2350</v>
      </c>
      <c r="J16" s="24">
        <v>0</v>
      </c>
    </row>
    <row r="17" spans="2:11" x14ac:dyDescent="0.3">
      <c r="B17" s="27" t="s">
        <v>13</v>
      </c>
      <c r="C17" s="28"/>
      <c r="D17" s="29"/>
      <c r="E17" s="30"/>
      <c r="F17" s="31">
        <f>SUM(F11:F12)</f>
        <v>718440.50999999989</v>
      </c>
      <c r="G17" s="31">
        <f>SUM(G11:G12)</f>
        <v>94312.31</v>
      </c>
      <c r="H17" s="31">
        <f>SUM(H11:H12)</f>
        <v>281232.8</v>
      </c>
      <c r="I17" s="31">
        <f>SUM(I11:I12)</f>
        <v>19813.09</v>
      </c>
      <c r="J17" s="31">
        <f>SUM(J11:J12)</f>
        <v>323082.31</v>
      </c>
    </row>
    <row r="18" spans="2:11" ht="7.5" customHeight="1" x14ac:dyDescent="0.3">
      <c r="B18" s="8"/>
      <c r="C18" s="8"/>
      <c r="D18" s="8"/>
      <c r="E18" s="8"/>
      <c r="F18" s="9"/>
      <c r="G18" s="9"/>
      <c r="H18" s="9"/>
      <c r="I18" s="9"/>
      <c r="J18" s="9"/>
    </row>
    <row r="19" spans="2:11" x14ac:dyDescent="0.3">
      <c r="B19" s="32" t="s">
        <v>14</v>
      </c>
      <c r="C19" s="33"/>
      <c r="D19" s="34"/>
      <c r="E19" s="23"/>
      <c r="F19" s="35">
        <f>+F20+F31+F37+F44+F51+F57+F60+F61+F62+F64+F66+F83+F86</f>
        <v>191471.43000000002</v>
      </c>
      <c r="G19" s="35">
        <f>+G20+G31+G37+G44+G51+G57+G60+G61+G62+G66+G83+G86+G64</f>
        <v>96833.889999999985</v>
      </c>
      <c r="H19" s="35">
        <f>+H20+H31+H37+H44+H51+H57+H60+H61+H62+H66+H83+H86</f>
        <v>84439.53</v>
      </c>
      <c r="I19" s="35">
        <f>+I20+I31+I37+I44+I51+I57+I60+I61+I62+I66+I83+I86</f>
        <v>7710.01</v>
      </c>
      <c r="J19" s="35">
        <f>+J20+J31+J37+J44+J51+J57+J60+J61+J62+J66+J83+J86</f>
        <v>2488</v>
      </c>
      <c r="K19" s="19"/>
    </row>
    <row r="20" spans="2:11" x14ac:dyDescent="0.3">
      <c r="B20" s="36" t="s">
        <v>15</v>
      </c>
      <c r="C20" s="37"/>
      <c r="D20" s="38"/>
      <c r="E20" s="39"/>
      <c r="F20" s="40">
        <f>SUM(G20:J20)</f>
        <v>88586.709999999992</v>
      </c>
      <c r="G20" s="40">
        <f>SUM(G21:G30)</f>
        <v>55888.71</v>
      </c>
      <c r="H20" s="40">
        <f>SUM(H21:H30)</f>
        <v>31850</v>
      </c>
      <c r="I20" s="40">
        <f>SUM(I21:I30)</f>
        <v>0</v>
      </c>
      <c r="J20" s="40">
        <f>SUM(J21:J29)</f>
        <v>848</v>
      </c>
      <c r="K20" s="19"/>
    </row>
    <row r="21" spans="2:11" x14ac:dyDescent="0.3">
      <c r="B21" s="20" t="s">
        <v>16</v>
      </c>
      <c r="C21" s="21"/>
      <c r="D21" s="22"/>
      <c r="E21" s="23"/>
      <c r="F21" s="25">
        <f>SUM(G21:J21)</f>
        <v>31.34</v>
      </c>
      <c r="G21" s="41">
        <v>31.34</v>
      </c>
      <c r="H21" s="25"/>
      <c r="I21" s="25"/>
      <c r="J21" s="25"/>
    </row>
    <row r="22" spans="2:11" x14ac:dyDescent="0.3">
      <c r="B22" s="20" t="s">
        <v>17</v>
      </c>
      <c r="C22" s="21"/>
      <c r="D22" s="22"/>
      <c r="E22" s="23"/>
      <c r="F22" s="25">
        <f t="shared" ref="F22:F30" si="0">SUM(G22:J22)</f>
        <v>620.66</v>
      </c>
      <c r="G22" s="41">
        <v>620.66</v>
      </c>
      <c r="H22" s="25"/>
      <c r="I22" s="25"/>
      <c r="J22" s="25"/>
      <c r="K22" s="19"/>
    </row>
    <row r="23" spans="2:11" x14ac:dyDescent="0.3">
      <c r="B23" s="20" t="s">
        <v>18</v>
      </c>
      <c r="C23" s="21"/>
      <c r="D23" s="22"/>
      <c r="E23" s="23"/>
      <c r="F23" s="25">
        <f t="shared" si="0"/>
        <v>1264.76</v>
      </c>
      <c r="G23" s="41">
        <v>1264.76</v>
      </c>
      <c r="H23" s="25"/>
      <c r="I23" s="25"/>
      <c r="J23" s="25"/>
      <c r="K23" s="19"/>
    </row>
    <row r="24" spans="2:11" x14ac:dyDescent="0.3">
      <c r="B24" s="20" t="s">
        <v>19</v>
      </c>
      <c r="C24" s="21"/>
      <c r="D24" s="22"/>
      <c r="E24" s="23"/>
      <c r="F24" s="25">
        <f t="shared" si="0"/>
        <v>0</v>
      </c>
      <c r="G24" s="41">
        <v>0</v>
      </c>
      <c r="H24" s="25"/>
      <c r="I24" s="25"/>
      <c r="J24" s="25"/>
    </row>
    <row r="25" spans="2:11" x14ac:dyDescent="0.3">
      <c r="B25" s="20" t="s">
        <v>20</v>
      </c>
      <c r="C25" s="21"/>
      <c r="D25" s="22"/>
      <c r="E25" s="23"/>
      <c r="F25" s="25">
        <v>172.79</v>
      </c>
      <c r="G25" s="41">
        <v>172.79</v>
      </c>
      <c r="H25" s="25"/>
      <c r="I25" s="25"/>
      <c r="J25" s="25"/>
    </row>
    <row r="26" spans="2:11" x14ac:dyDescent="0.3">
      <c r="B26" s="20" t="s">
        <v>21</v>
      </c>
      <c r="C26" s="21"/>
      <c r="D26" s="22"/>
      <c r="E26" s="23"/>
      <c r="F26" s="25">
        <f t="shared" si="0"/>
        <v>0</v>
      </c>
      <c r="G26" s="41">
        <v>0</v>
      </c>
      <c r="H26" s="25"/>
      <c r="I26" s="25"/>
      <c r="J26" s="25"/>
    </row>
    <row r="27" spans="2:11" x14ac:dyDescent="0.3">
      <c r="B27" s="20" t="s">
        <v>22</v>
      </c>
      <c r="C27" s="21"/>
      <c r="D27" s="22"/>
      <c r="E27" s="23"/>
      <c r="F27" s="25">
        <f t="shared" si="0"/>
        <v>1055.82</v>
      </c>
      <c r="G27" s="41">
        <v>1055.82</v>
      </c>
      <c r="H27" s="25"/>
      <c r="I27" s="25"/>
      <c r="J27" s="25"/>
    </row>
    <row r="28" spans="2:11" x14ac:dyDescent="0.3">
      <c r="B28" s="20" t="s">
        <v>23</v>
      </c>
      <c r="C28" s="21"/>
      <c r="D28" s="22"/>
      <c r="E28" s="23"/>
      <c r="F28" s="25">
        <f t="shared" si="0"/>
        <v>29673.7</v>
      </c>
      <c r="G28" s="41">
        <f>21888.38+4087.32</f>
        <v>25975.7</v>
      </c>
      <c r="H28" s="25">
        <v>2850</v>
      </c>
      <c r="I28" s="25"/>
      <c r="J28" s="25">
        <v>848</v>
      </c>
    </row>
    <row r="29" spans="2:11" x14ac:dyDescent="0.3">
      <c r="B29" s="20" t="s">
        <v>24</v>
      </c>
      <c r="C29" s="21"/>
      <c r="D29" s="22"/>
      <c r="E29" s="23"/>
      <c r="F29" s="25">
        <f t="shared" si="0"/>
        <v>12767.64</v>
      </c>
      <c r="G29" s="41">
        <v>12767.64</v>
      </c>
      <c r="H29" s="25"/>
      <c r="I29" s="25"/>
      <c r="J29" s="25"/>
    </row>
    <row r="30" spans="2:11" x14ac:dyDescent="0.3">
      <c r="B30" s="20" t="s">
        <v>12</v>
      </c>
      <c r="C30" s="21"/>
      <c r="D30" s="22"/>
      <c r="E30" s="23"/>
      <c r="F30" s="25">
        <f t="shared" si="0"/>
        <v>43000</v>
      </c>
      <c r="G30" s="41">
        <v>14000</v>
      </c>
      <c r="H30" s="25">
        <v>29000</v>
      </c>
      <c r="I30" s="25"/>
      <c r="J30" s="25"/>
    </row>
    <row r="31" spans="2:11" x14ac:dyDescent="0.3">
      <c r="B31" s="36" t="s">
        <v>25</v>
      </c>
      <c r="C31" s="37"/>
      <c r="D31" s="38"/>
      <c r="E31" s="39"/>
      <c r="F31" s="40">
        <f>SUM(G31:J31)</f>
        <v>267.84000000000003</v>
      </c>
      <c r="G31" s="40">
        <f>SUM(G32:G36)</f>
        <v>267.84000000000003</v>
      </c>
      <c r="H31" s="40">
        <f>SUM(H32:H36)</f>
        <v>0</v>
      </c>
      <c r="I31" s="40">
        <f>SUM(I32:I36)</f>
        <v>0</v>
      </c>
      <c r="J31" s="40">
        <f>SUM(J32:J36)</f>
        <v>0</v>
      </c>
    </row>
    <row r="32" spans="2:11" x14ac:dyDescent="0.3">
      <c r="B32" s="20" t="s">
        <v>16</v>
      </c>
      <c r="C32" s="21"/>
      <c r="D32" s="22"/>
      <c r="E32" s="23"/>
      <c r="F32" s="26">
        <f>SUM(G32:J32)</f>
        <v>0</v>
      </c>
      <c r="G32" s="24">
        <v>0</v>
      </c>
      <c r="H32" s="24"/>
      <c r="I32" s="24"/>
      <c r="J32" s="24"/>
    </row>
    <row r="33" spans="2:10" x14ac:dyDescent="0.3">
      <c r="B33" s="20" t="s">
        <v>17</v>
      </c>
      <c r="C33" s="21"/>
      <c r="D33" s="22"/>
      <c r="E33" s="23"/>
      <c r="F33" s="26">
        <f t="shared" ref="F33:F36" si="1">SUM(G33:J33)</f>
        <v>172.84</v>
      </c>
      <c r="G33" s="42">
        <v>172.84</v>
      </c>
      <c r="H33" s="42"/>
      <c r="I33" s="42"/>
      <c r="J33" s="42"/>
    </row>
    <row r="34" spans="2:10" x14ac:dyDescent="0.3">
      <c r="B34" s="20" t="s">
        <v>20</v>
      </c>
      <c r="C34" s="21"/>
      <c r="D34" s="22"/>
      <c r="E34" s="23"/>
      <c r="F34" s="26">
        <f t="shared" si="1"/>
        <v>95</v>
      </c>
      <c r="G34" s="42">
        <v>95</v>
      </c>
      <c r="H34" s="42"/>
      <c r="I34" s="42"/>
      <c r="J34" s="42"/>
    </row>
    <row r="35" spans="2:10" x14ac:dyDescent="0.3">
      <c r="B35" s="20" t="s">
        <v>26</v>
      </c>
      <c r="C35" s="21"/>
      <c r="D35" s="22"/>
      <c r="E35" s="23"/>
      <c r="F35" s="26">
        <f t="shared" si="1"/>
        <v>0</v>
      </c>
      <c r="G35" s="24">
        <v>0</v>
      </c>
      <c r="H35" s="24"/>
      <c r="I35" s="24"/>
      <c r="J35" s="24"/>
    </row>
    <row r="36" spans="2:10" x14ac:dyDescent="0.3">
      <c r="B36" s="20" t="s">
        <v>22</v>
      </c>
      <c r="C36" s="21"/>
      <c r="D36" s="22"/>
      <c r="E36" s="23"/>
      <c r="F36" s="26">
        <f t="shared" si="1"/>
        <v>0</v>
      </c>
      <c r="G36" s="24">
        <v>0</v>
      </c>
      <c r="H36" s="24"/>
      <c r="I36" s="24"/>
      <c r="J36" s="24"/>
    </row>
    <row r="37" spans="2:10" x14ac:dyDescent="0.3">
      <c r="B37" s="36" t="s">
        <v>27</v>
      </c>
      <c r="C37" s="37"/>
      <c r="D37" s="38"/>
      <c r="E37" s="39"/>
      <c r="F37" s="40">
        <f>SUM(G37:J37)</f>
        <v>683.02</v>
      </c>
      <c r="G37" s="40">
        <f>SUM(G38:G43)</f>
        <v>683.02</v>
      </c>
      <c r="H37" s="40">
        <f t="shared" ref="H37:J37" si="2">SUM(H38:H43)</f>
        <v>0</v>
      </c>
      <c r="I37" s="40">
        <f t="shared" si="2"/>
        <v>0</v>
      </c>
      <c r="J37" s="40">
        <f t="shared" si="2"/>
        <v>0</v>
      </c>
    </row>
    <row r="38" spans="2:10" x14ac:dyDescent="0.3">
      <c r="B38" s="20" t="s">
        <v>16</v>
      </c>
      <c r="C38" s="21"/>
      <c r="D38" s="22"/>
      <c r="E38" s="23"/>
      <c r="F38" s="43">
        <f>SUM(G38:J38)</f>
        <v>0</v>
      </c>
      <c r="G38" s="42">
        <v>0</v>
      </c>
      <c r="H38" s="43"/>
      <c r="I38" s="43"/>
      <c r="J38" s="43"/>
    </row>
    <row r="39" spans="2:10" x14ac:dyDescent="0.3">
      <c r="B39" s="20" t="s">
        <v>17</v>
      </c>
      <c r="C39" s="21"/>
      <c r="D39" s="22"/>
      <c r="E39" s="23"/>
      <c r="F39" s="43">
        <f t="shared" ref="F39:F43" si="3">SUM(G39:J39)</f>
        <v>351.67</v>
      </c>
      <c r="G39" s="25">
        <v>351.67</v>
      </c>
      <c r="H39" s="25"/>
      <c r="I39" s="25"/>
      <c r="J39" s="25"/>
    </row>
    <row r="40" spans="2:10" x14ac:dyDescent="0.3">
      <c r="B40" s="20" t="s">
        <v>20</v>
      </c>
      <c r="C40" s="21"/>
      <c r="D40" s="22"/>
      <c r="E40" s="23"/>
      <c r="F40" s="43">
        <f t="shared" si="3"/>
        <v>0</v>
      </c>
      <c r="G40" s="42">
        <v>0</v>
      </c>
      <c r="H40" s="44"/>
      <c r="I40" s="44"/>
      <c r="J40" s="44"/>
    </row>
    <row r="41" spans="2:10" x14ac:dyDescent="0.3">
      <c r="B41" s="20" t="s">
        <v>28</v>
      </c>
      <c r="C41" s="21"/>
      <c r="D41" s="22"/>
      <c r="E41" s="23"/>
      <c r="F41" s="43">
        <f t="shared" si="3"/>
        <v>217.35</v>
      </c>
      <c r="G41" s="42">
        <v>217.35</v>
      </c>
      <c r="H41" s="44"/>
      <c r="I41" s="44"/>
      <c r="J41" s="44"/>
    </row>
    <row r="42" spans="2:10" x14ac:dyDescent="0.3">
      <c r="B42" s="20" t="s">
        <v>26</v>
      </c>
      <c r="C42" s="21"/>
      <c r="D42" s="22"/>
      <c r="E42" s="23"/>
      <c r="F42" s="43">
        <f t="shared" si="3"/>
        <v>114</v>
      </c>
      <c r="G42" s="42">
        <v>114</v>
      </c>
      <c r="H42" s="45"/>
      <c r="I42" s="45"/>
      <c r="J42" s="45"/>
    </row>
    <row r="43" spans="2:10" x14ac:dyDescent="0.3">
      <c r="B43" s="20" t="s">
        <v>22</v>
      </c>
      <c r="C43" s="21"/>
      <c r="D43" s="22"/>
      <c r="E43" s="23"/>
      <c r="F43" s="43">
        <f t="shared" si="3"/>
        <v>0</v>
      </c>
      <c r="G43" s="42">
        <v>0</v>
      </c>
      <c r="H43" s="44"/>
      <c r="I43" s="44"/>
      <c r="J43" s="44"/>
    </row>
    <row r="44" spans="2:10" x14ac:dyDescent="0.3">
      <c r="B44" s="36" t="s">
        <v>29</v>
      </c>
      <c r="C44" s="37"/>
      <c r="D44" s="38"/>
      <c r="E44" s="39"/>
      <c r="F44" s="40">
        <f>SUM(G44:J44)</f>
        <v>331.35</v>
      </c>
      <c r="G44" s="40">
        <f>SUM(G45:G50)</f>
        <v>331.35</v>
      </c>
      <c r="H44" s="40">
        <f t="shared" ref="H44:J44" si="4">SUM(H45:H50)</f>
        <v>0</v>
      </c>
      <c r="I44" s="40">
        <f t="shared" si="4"/>
        <v>0</v>
      </c>
      <c r="J44" s="40">
        <f t="shared" si="4"/>
        <v>0</v>
      </c>
    </row>
    <row r="45" spans="2:10" x14ac:dyDescent="0.3">
      <c r="B45" s="20" t="s">
        <v>16</v>
      </c>
      <c r="C45" s="21"/>
      <c r="D45" s="22"/>
      <c r="E45" s="23"/>
      <c r="F45" s="42">
        <f>SUM(G45:J45)</f>
        <v>0</v>
      </c>
      <c r="G45" s="42">
        <v>0</v>
      </c>
      <c r="H45" s="42"/>
      <c r="I45" s="42"/>
      <c r="J45" s="42"/>
    </row>
    <row r="46" spans="2:10" x14ac:dyDescent="0.3">
      <c r="B46" s="20" t="s">
        <v>17</v>
      </c>
      <c r="C46" s="21"/>
      <c r="D46" s="22"/>
      <c r="E46" s="23"/>
      <c r="F46" s="42">
        <f t="shared" ref="F46:F50" si="5">SUM(G46:J46)</f>
        <v>0</v>
      </c>
      <c r="G46" s="42">
        <v>0</v>
      </c>
      <c r="H46" s="42"/>
      <c r="I46" s="42"/>
      <c r="J46" s="42"/>
    </row>
    <row r="47" spans="2:10" x14ac:dyDescent="0.3">
      <c r="B47" s="20" t="s">
        <v>20</v>
      </c>
      <c r="C47" s="21"/>
      <c r="D47" s="22"/>
      <c r="E47" s="23"/>
      <c r="F47" s="42">
        <f t="shared" si="5"/>
        <v>0</v>
      </c>
      <c r="G47" s="42">
        <v>0</v>
      </c>
      <c r="H47" s="42"/>
      <c r="I47" s="42"/>
      <c r="J47" s="42"/>
    </row>
    <row r="48" spans="2:10" x14ac:dyDescent="0.3">
      <c r="B48" s="20" t="s">
        <v>28</v>
      </c>
      <c r="C48" s="21"/>
      <c r="D48" s="22"/>
      <c r="E48" s="23"/>
      <c r="F48" s="42">
        <f t="shared" si="5"/>
        <v>217.35</v>
      </c>
      <c r="G48" s="45">
        <v>217.35</v>
      </c>
      <c r="H48" s="44"/>
      <c r="I48" s="44"/>
      <c r="J48" s="44"/>
    </row>
    <row r="49" spans="2:10" x14ac:dyDescent="0.3">
      <c r="B49" s="20" t="s">
        <v>26</v>
      </c>
      <c r="C49" s="21"/>
      <c r="D49" s="22"/>
      <c r="E49" s="23"/>
      <c r="F49" s="42">
        <f t="shared" si="5"/>
        <v>114</v>
      </c>
      <c r="G49" s="44">
        <v>114</v>
      </c>
      <c r="H49" s="44"/>
      <c r="I49" s="44"/>
      <c r="J49" s="44"/>
    </row>
    <row r="50" spans="2:10" x14ac:dyDescent="0.3">
      <c r="B50" s="20" t="s">
        <v>22</v>
      </c>
      <c r="C50" s="21"/>
      <c r="D50" s="22"/>
      <c r="E50" s="23"/>
      <c r="F50" s="42">
        <f t="shared" si="5"/>
        <v>0</v>
      </c>
      <c r="G50" s="42">
        <v>0</v>
      </c>
      <c r="H50" s="42"/>
      <c r="I50" s="42"/>
      <c r="J50" s="42"/>
    </row>
    <row r="51" spans="2:10" ht="14.4" customHeight="1" x14ac:dyDescent="0.3">
      <c r="B51" s="36" t="s">
        <v>30</v>
      </c>
      <c r="C51" s="37"/>
      <c r="D51" s="38"/>
      <c r="E51" s="39"/>
      <c r="F51" s="40">
        <f>SUM(G51:J51)</f>
        <v>40</v>
      </c>
      <c r="G51" s="40">
        <f>SUM(G52:G56)</f>
        <v>40</v>
      </c>
      <c r="H51" s="40">
        <f t="shared" ref="H51:J51" si="6">SUM(H52:H56)</f>
        <v>0</v>
      </c>
      <c r="I51" s="40">
        <f t="shared" si="6"/>
        <v>0</v>
      </c>
      <c r="J51" s="40">
        <f t="shared" si="6"/>
        <v>0</v>
      </c>
    </row>
    <row r="52" spans="2:10" x14ac:dyDescent="0.3">
      <c r="B52" s="20" t="s">
        <v>16</v>
      </c>
      <c r="C52" s="21"/>
      <c r="D52" s="22"/>
      <c r="E52" s="23"/>
      <c r="F52" s="24">
        <f>SUM(G52:J52)</f>
        <v>0</v>
      </c>
      <c r="G52" s="24"/>
      <c r="H52" s="24"/>
      <c r="I52" s="24"/>
      <c r="J52" s="24"/>
    </row>
    <row r="53" spans="2:10" x14ac:dyDescent="0.3">
      <c r="B53" s="20" t="s">
        <v>17</v>
      </c>
      <c r="C53" s="21"/>
      <c r="D53" s="22"/>
      <c r="E53" s="23"/>
      <c r="F53" s="24">
        <f t="shared" ref="F53:F56" si="7">SUM(G53:J53)</f>
        <v>0</v>
      </c>
      <c r="G53" s="24">
        <v>0</v>
      </c>
      <c r="H53" s="24"/>
      <c r="I53" s="24"/>
      <c r="J53" s="24"/>
    </row>
    <row r="54" spans="2:10" x14ac:dyDescent="0.3">
      <c r="B54" s="20" t="s">
        <v>20</v>
      </c>
      <c r="C54" s="21"/>
      <c r="D54" s="22"/>
      <c r="E54" s="23"/>
      <c r="F54" s="26">
        <f t="shared" si="7"/>
        <v>40</v>
      </c>
      <c r="G54" s="42">
        <v>40</v>
      </c>
      <c r="H54" s="42"/>
      <c r="I54" s="42"/>
      <c r="J54" s="42"/>
    </row>
    <row r="55" spans="2:10" x14ac:dyDescent="0.3">
      <c r="B55" s="20" t="s">
        <v>26</v>
      </c>
      <c r="C55" s="21"/>
      <c r="D55" s="22"/>
      <c r="E55" s="23"/>
      <c r="F55" s="24">
        <f t="shared" si="7"/>
        <v>0</v>
      </c>
      <c r="G55" s="24">
        <v>0</v>
      </c>
      <c r="H55" s="24"/>
      <c r="I55" s="24"/>
      <c r="J55" s="24"/>
    </row>
    <row r="56" spans="2:10" x14ac:dyDescent="0.3">
      <c r="B56" s="20" t="s">
        <v>22</v>
      </c>
      <c r="C56" s="21"/>
      <c r="D56" s="22"/>
      <c r="E56" s="23"/>
      <c r="F56" s="24">
        <f t="shared" si="7"/>
        <v>0</v>
      </c>
      <c r="G56" s="24">
        <v>0</v>
      </c>
      <c r="H56" s="24"/>
      <c r="I56" s="24"/>
      <c r="J56" s="24"/>
    </row>
    <row r="57" spans="2:10" x14ac:dyDescent="0.3">
      <c r="B57" s="36" t="s">
        <v>31</v>
      </c>
      <c r="C57" s="37"/>
      <c r="D57" s="38"/>
      <c r="E57" s="39"/>
      <c r="F57" s="40">
        <f>SUM(G57:J57)</f>
        <v>331.35</v>
      </c>
      <c r="G57" s="40">
        <f>SUM(G58:G59)</f>
        <v>331.35</v>
      </c>
      <c r="H57" s="40">
        <f t="shared" ref="H57:J57" si="8">SUM(H58:H59)</f>
        <v>0</v>
      </c>
      <c r="I57" s="40">
        <f t="shared" si="8"/>
        <v>0</v>
      </c>
      <c r="J57" s="40">
        <f t="shared" si="8"/>
        <v>0</v>
      </c>
    </row>
    <row r="58" spans="2:10" x14ac:dyDescent="0.3">
      <c r="B58" s="20" t="s">
        <v>28</v>
      </c>
      <c r="C58" s="21"/>
      <c r="D58" s="22"/>
      <c r="E58" s="23"/>
      <c r="F58" s="45">
        <f>+G58</f>
        <v>217.35</v>
      </c>
      <c r="G58" s="45">
        <v>217.35</v>
      </c>
      <c r="H58" s="44"/>
      <c r="I58" s="44"/>
      <c r="J58" s="44"/>
    </row>
    <row r="59" spans="2:10" x14ac:dyDescent="0.3">
      <c r="B59" s="20" t="s">
        <v>26</v>
      </c>
      <c r="C59" s="21"/>
      <c r="D59" s="22"/>
      <c r="E59" s="23"/>
      <c r="F59" s="44">
        <f>+G59</f>
        <v>114</v>
      </c>
      <c r="G59" s="44">
        <v>114</v>
      </c>
      <c r="H59" s="44"/>
      <c r="I59" s="44"/>
      <c r="J59" s="44"/>
    </row>
    <row r="60" spans="2:10" x14ac:dyDescent="0.3">
      <c r="B60" s="36" t="s">
        <v>32</v>
      </c>
      <c r="C60" s="37"/>
      <c r="D60" s="38"/>
      <c r="E60" s="39"/>
      <c r="F60" s="46">
        <f>SUM(G60:J60)</f>
        <v>1.99</v>
      </c>
      <c r="G60" s="46">
        <v>1.99</v>
      </c>
      <c r="H60" s="46">
        <v>0</v>
      </c>
      <c r="I60" s="47">
        <v>0</v>
      </c>
      <c r="J60" s="47">
        <v>0</v>
      </c>
    </row>
    <row r="61" spans="2:10" x14ac:dyDescent="0.3">
      <c r="B61" s="36" t="s">
        <v>33</v>
      </c>
      <c r="C61" s="37"/>
      <c r="D61" s="38"/>
      <c r="E61" s="39"/>
      <c r="F61" s="46">
        <f t="shared" ref="F61:F62" si="9">SUM(G61:J61)</f>
        <v>142.19</v>
      </c>
      <c r="G61" s="46">
        <v>142.19</v>
      </c>
      <c r="H61" s="46">
        <v>0</v>
      </c>
      <c r="I61" s="47">
        <v>0</v>
      </c>
      <c r="J61" s="47">
        <v>0</v>
      </c>
    </row>
    <row r="62" spans="2:10" x14ac:dyDescent="0.3">
      <c r="B62" s="36" t="s">
        <v>34</v>
      </c>
      <c r="C62" s="37"/>
      <c r="D62" s="38"/>
      <c r="E62" s="39"/>
      <c r="F62" s="46">
        <f t="shared" si="9"/>
        <v>1.1399999999999999</v>
      </c>
      <c r="G62" s="46">
        <v>1.1399999999999999</v>
      </c>
      <c r="H62" s="46">
        <v>0</v>
      </c>
      <c r="I62" s="47">
        <v>0</v>
      </c>
      <c r="J62" s="47">
        <v>0</v>
      </c>
    </row>
    <row r="63" spans="2:10" x14ac:dyDescent="0.3">
      <c r="B63" s="48"/>
      <c r="C63" s="49"/>
      <c r="D63" s="50"/>
      <c r="E63" s="51"/>
      <c r="F63" s="52"/>
      <c r="G63" s="52"/>
      <c r="H63" s="52"/>
      <c r="I63" s="52"/>
      <c r="J63" s="52"/>
    </row>
    <row r="64" spans="2:10" x14ac:dyDescent="0.3">
      <c r="B64" s="36" t="s">
        <v>35</v>
      </c>
      <c r="C64" s="37"/>
      <c r="D64" s="38"/>
      <c r="E64" s="39"/>
      <c r="F64" s="46">
        <f>SUM(G64:J64)</f>
        <v>4603.1899999999996</v>
      </c>
      <c r="G64" s="46">
        <v>4603.1899999999996</v>
      </c>
      <c r="H64" s="46">
        <v>0</v>
      </c>
      <c r="I64" s="46">
        <v>0</v>
      </c>
      <c r="J64" s="46">
        <v>0</v>
      </c>
    </row>
    <row r="65" spans="2:10" x14ac:dyDescent="0.3">
      <c r="B65" s="20"/>
      <c r="C65" s="21"/>
      <c r="D65" s="22"/>
      <c r="E65" s="23"/>
      <c r="F65" s="24"/>
      <c r="G65" s="24"/>
      <c r="H65" s="24"/>
      <c r="I65" s="24"/>
      <c r="J65" s="24"/>
    </row>
    <row r="66" spans="2:10" x14ac:dyDescent="0.3">
      <c r="B66" s="36" t="s">
        <v>36</v>
      </c>
      <c r="C66" s="37"/>
      <c r="D66" s="38"/>
      <c r="E66" s="39"/>
      <c r="F66" s="53">
        <f>SUM(G66:J66)</f>
        <v>82641.23000000001</v>
      </c>
      <c r="G66" s="53">
        <f>SUM(G67:G81)</f>
        <v>31325.64</v>
      </c>
      <c r="H66" s="53">
        <f>SUM(H67:H81)</f>
        <v>51315.590000000004</v>
      </c>
      <c r="I66" s="53">
        <f>SUM(I67:I81)</f>
        <v>0</v>
      </c>
      <c r="J66" s="53">
        <f>SUM(J67:J81)</f>
        <v>0</v>
      </c>
    </row>
    <row r="67" spans="2:10" x14ac:dyDescent="0.3">
      <c r="B67" s="20" t="s">
        <v>37</v>
      </c>
      <c r="C67" s="21"/>
      <c r="D67" s="22"/>
      <c r="E67" s="23"/>
      <c r="F67" s="26">
        <f>SUM(G67:J67)</f>
        <v>24438.34</v>
      </c>
      <c r="G67" s="54">
        <f>3630.6+20</f>
        <v>3650.6</v>
      </c>
      <c r="H67" s="26">
        <v>20787.740000000002</v>
      </c>
      <c r="I67" s="24"/>
      <c r="J67" s="24"/>
    </row>
    <row r="68" spans="2:10" x14ac:dyDescent="0.3">
      <c r="B68" s="20" t="s">
        <v>38</v>
      </c>
      <c r="C68" s="21"/>
      <c r="D68" s="22"/>
      <c r="E68" s="23"/>
      <c r="F68" s="26">
        <f t="shared" ref="F68:F80" si="10">SUM(G68:J68)</f>
        <v>3601.17</v>
      </c>
      <c r="G68" s="54">
        <v>2641.17</v>
      </c>
      <c r="H68" s="26">
        <v>960</v>
      </c>
      <c r="I68" s="24"/>
      <c r="J68" s="24"/>
    </row>
    <row r="69" spans="2:10" x14ac:dyDescent="0.3">
      <c r="B69" s="20" t="s">
        <v>39</v>
      </c>
      <c r="C69" s="21"/>
      <c r="D69" s="22"/>
      <c r="E69" s="23"/>
      <c r="F69" s="26">
        <f>SUM(G69:J69)</f>
        <v>3327.9700000000003</v>
      </c>
      <c r="G69" s="54">
        <v>2231.77</v>
      </c>
      <c r="H69" s="26">
        <v>1096.2</v>
      </c>
      <c r="I69" s="24"/>
      <c r="J69" s="24"/>
    </row>
    <row r="70" spans="2:10" x14ac:dyDescent="0.3">
      <c r="B70" s="20" t="s">
        <v>40</v>
      </c>
      <c r="C70" s="21"/>
      <c r="D70" s="22"/>
      <c r="E70" s="23"/>
      <c r="F70" s="26">
        <f>SUM(G70:J70)</f>
        <v>2604.04</v>
      </c>
      <c r="G70" s="54">
        <v>1026.75</v>
      </c>
      <c r="H70" s="26">
        <v>1577.29</v>
      </c>
      <c r="I70" s="24"/>
      <c r="J70" s="24"/>
    </row>
    <row r="71" spans="2:10" x14ac:dyDescent="0.3">
      <c r="B71" s="20" t="s">
        <v>41</v>
      </c>
      <c r="C71" s="21"/>
      <c r="D71" s="22"/>
      <c r="E71" s="23"/>
      <c r="F71" s="26">
        <f t="shared" si="10"/>
        <v>166.63</v>
      </c>
      <c r="G71" s="54">
        <v>166.63</v>
      </c>
      <c r="H71" s="26"/>
      <c r="I71" s="24"/>
      <c r="J71" s="24"/>
    </row>
    <row r="72" spans="2:10" x14ac:dyDescent="0.3">
      <c r="B72" s="20" t="s">
        <v>42</v>
      </c>
      <c r="C72" s="21"/>
      <c r="D72" s="22"/>
      <c r="E72" s="23"/>
      <c r="F72" s="26">
        <f t="shared" si="10"/>
        <v>4438.68</v>
      </c>
      <c r="G72" s="54">
        <v>3522.92</v>
      </c>
      <c r="H72" s="26">
        <v>915.76</v>
      </c>
      <c r="I72" s="24"/>
      <c r="J72" s="24"/>
    </row>
    <row r="73" spans="2:10" x14ac:dyDescent="0.3">
      <c r="B73" s="20" t="s">
        <v>43</v>
      </c>
      <c r="C73" s="21"/>
      <c r="D73" s="22"/>
      <c r="E73" s="23"/>
      <c r="F73" s="26">
        <f t="shared" si="10"/>
        <v>584.6</v>
      </c>
      <c r="G73" s="54">
        <v>584.6</v>
      </c>
      <c r="H73" s="26"/>
      <c r="I73" s="24"/>
      <c r="J73" s="24"/>
    </row>
    <row r="74" spans="2:10" x14ac:dyDescent="0.3">
      <c r="B74" s="20" t="s">
        <v>44</v>
      </c>
      <c r="C74" s="21"/>
      <c r="D74" s="22"/>
      <c r="E74" s="23"/>
      <c r="F74" s="26">
        <f t="shared" si="10"/>
        <v>1323.98</v>
      </c>
      <c r="G74" s="54">
        <v>1323.98</v>
      </c>
      <c r="H74" s="26">
        <v>0</v>
      </c>
      <c r="I74" s="24"/>
      <c r="J74" s="24"/>
    </row>
    <row r="75" spans="2:10" x14ac:dyDescent="0.3">
      <c r="B75" s="20" t="s">
        <v>45</v>
      </c>
      <c r="C75" s="21"/>
      <c r="D75" s="22"/>
      <c r="E75" s="23"/>
      <c r="F75" s="26">
        <f t="shared" si="10"/>
        <v>14713.74</v>
      </c>
      <c r="G75" s="54">
        <v>5426.74</v>
      </c>
      <c r="H75" s="26">
        <f>7500+1787</f>
        <v>9287</v>
      </c>
      <c r="I75" s="24"/>
      <c r="J75" s="24"/>
    </row>
    <row r="76" spans="2:10" x14ac:dyDescent="0.3">
      <c r="B76" s="20" t="s">
        <v>46</v>
      </c>
      <c r="C76" s="21" t="s">
        <v>46</v>
      </c>
      <c r="D76" s="22"/>
      <c r="E76" s="23"/>
      <c r="F76" s="26">
        <f t="shared" si="10"/>
        <v>1463.03</v>
      </c>
      <c r="G76" s="54">
        <v>1463.03</v>
      </c>
      <c r="H76" s="26">
        <v>0</v>
      </c>
      <c r="I76" s="24"/>
      <c r="J76" s="24"/>
    </row>
    <row r="77" spans="2:10" x14ac:dyDescent="0.3">
      <c r="B77" s="20" t="s">
        <v>47</v>
      </c>
      <c r="C77" s="21"/>
      <c r="D77" s="22"/>
      <c r="E77" s="23"/>
      <c r="F77" s="26">
        <f t="shared" si="10"/>
        <v>11147.75</v>
      </c>
      <c r="G77" s="54">
        <v>0</v>
      </c>
      <c r="H77" s="26">
        <v>11147.75</v>
      </c>
      <c r="I77" s="26">
        <v>0</v>
      </c>
      <c r="J77" s="24"/>
    </row>
    <row r="78" spans="2:10" x14ac:dyDescent="0.3">
      <c r="B78" s="20" t="s">
        <v>48</v>
      </c>
      <c r="C78" s="21"/>
      <c r="D78" s="22"/>
      <c r="E78" s="23"/>
      <c r="F78" s="26">
        <f t="shared" si="10"/>
        <v>5773.1399999999994</v>
      </c>
      <c r="G78" s="54">
        <f>2494.35+159.39+75.55</f>
        <v>2729.29</v>
      </c>
      <c r="H78" s="26">
        <f>2758.85+285</f>
        <v>3043.85</v>
      </c>
      <c r="I78" s="24"/>
      <c r="J78" s="24"/>
    </row>
    <row r="79" spans="2:10" x14ac:dyDescent="0.3">
      <c r="B79" s="20" t="s">
        <v>49</v>
      </c>
      <c r="C79" s="21"/>
      <c r="D79" s="22"/>
      <c r="E79" s="23"/>
      <c r="F79" s="26">
        <f t="shared" si="10"/>
        <v>7936.6</v>
      </c>
      <c r="G79" s="54">
        <f>4424.83+1023.42</f>
        <v>5448.25</v>
      </c>
      <c r="H79" s="26">
        <v>2488.35</v>
      </c>
      <c r="I79" s="24"/>
      <c r="J79" s="24"/>
    </row>
    <row r="80" spans="2:10" x14ac:dyDescent="0.3">
      <c r="B80" s="20" t="s">
        <v>50</v>
      </c>
      <c r="C80" s="21"/>
      <c r="D80" s="22"/>
      <c r="E80" s="23"/>
      <c r="F80" s="26">
        <f t="shared" si="10"/>
        <v>99.600000000000009</v>
      </c>
      <c r="G80" s="54">
        <v>87.95</v>
      </c>
      <c r="H80" s="26">
        <v>11.65</v>
      </c>
      <c r="I80" s="24"/>
      <c r="J80" s="24"/>
    </row>
    <row r="81" spans="1:10" x14ac:dyDescent="0.3">
      <c r="B81" s="20" t="s">
        <v>51</v>
      </c>
      <c r="C81" s="21"/>
      <c r="D81" s="22"/>
      <c r="E81" s="23"/>
      <c r="F81" s="26">
        <f>SUM(G81:J81)</f>
        <v>1021.96</v>
      </c>
      <c r="G81" s="54">
        <v>1021.96</v>
      </c>
      <c r="H81" s="26">
        <v>0</v>
      </c>
      <c r="I81" s="24"/>
      <c r="J81" s="24"/>
    </row>
    <row r="82" spans="1:10" x14ac:dyDescent="0.3">
      <c r="B82" s="55"/>
      <c r="C82" s="56"/>
      <c r="D82" s="57"/>
      <c r="E82" s="23"/>
      <c r="F82" s="26"/>
      <c r="G82" s="58"/>
      <c r="H82" s="26"/>
      <c r="I82" s="24"/>
      <c r="J82" s="24"/>
    </row>
    <row r="83" spans="1:10" x14ac:dyDescent="0.3">
      <c r="B83" s="36" t="s">
        <v>52</v>
      </c>
      <c r="C83" s="37"/>
      <c r="D83" s="38"/>
      <c r="E83" s="39"/>
      <c r="F83" s="53">
        <f>SUM(G83:J83)</f>
        <v>12201.42</v>
      </c>
      <c r="G83" s="53">
        <f>SUM(G84:G85)</f>
        <v>3217.47</v>
      </c>
      <c r="H83" s="53">
        <f t="shared" ref="H83:J83" si="11">SUM(H84:H85)</f>
        <v>1273.94</v>
      </c>
      <c r="I83" s="53">
        <f t="shared" si="11"/>
        <v>7710.01</v>
      </c>
      <c r="J83" s="53">
        <f t="shared" si="11"/>
        <v>0</v>
      </c>
    </row>
    <row r="84" spans="1:10" x14ac:dyDescent="0.3">
      <c r="B84" s="20" t="s">
        <v>53</v>
      </c>
      <c r="C84" s="21"/>
      <c r="D84" s="22"/>
      <c r="E84" s="23"/>
      <c r="F84" s="26">
        <f>SUM(G84:I84)</f>
        <v>9126.52</v>
      </c>
      <c r="G84" s="54">
        <v>3217.47</v>
      </c>
      <c r="H84" s="26">
        <v>1273.94</v>
      </c>
      <c r="I84" s="26">
        <v>4635.1099999999997</v>
      </c>
      <c r="J84" s="24"/>
    </row>
    <row r="85" spans="1:10" x14ac:dyDescent="0.3">
      <c r="B85" s="20" t="s">
        <v>54</v>
      </c>
      <c r="C85" s="21"/>
      <c r="D85" s="22"/>
      <c r="E85" s="23"/>
      <c r="F85" s="26">
        <f>SUM(G85:I85)</f>
        <v>3074.9</v>
      </c>
      <c r="G85" s="24"/>
      <c r="H85" s="24"/>
      <c r="I85" s="26">
        <v>3074.9</v>
      </c>
      <c r="J85" s="24"/>
    </row>
    <row r="86" spans="1:10" x14ac:dyDescent="0.3">
      <c r="B86" s="36" t="s">
        <v>55</v>
      </c>
      <c r="C86" s="37"/>
      <c r="D86" s="38"/>
      <c r="E86" s="39"/>
      <c r="F86" s="53">
        <f>SUM(G86:J86)</f>
        <v>1640</v>
      </c>
      <c r="G86" s="53">
        <f>SUM(G87:G87)</f>
        <v>0</v>
      </c>
      <c r="H86" s="53">
        <f>SUM(H87:H87)</f>
        <v>0</v>
      </c>
      <c r="I86" s="53">
        <f>SUM(I87:I87)</f>
        <v>0</v>
      </c>
      <c r="J86" s="53">
        <f>SUM(J87:J87)</f>
        <v>1640</v>
      </c>
    </row>
    <row r="87" spans="1:10" x14ac:dyDescent="0.3">
      <c r="B87" s="20" t="s">
        <v>56</v>
      </c>
      <c r="C87" s="21"/>
      <c r="D87" s="22"/>
      <c r="E87" s="23"/>
      <c r="F87" s="26">
        <f>SUM(G87:J87)</f>
        <v>1640</v>
      </c>
      <c r="G87" s="24"/>
      <c r="H87" s="24"/>
      <c r="I87" s="24"/>
      <c r="J87" s="26">
        <v>1640</v>
      </c>
    </row>
    <row r="88" spans="1:10" x14ac:dyDescent="0.3">
      <c r="B88" s="55"/>
      <c r="C88" s="56"/>
      <c r="D88" s="57"/>
      <c r="E88" s="23"/>
      <c r="F88" s="24"/>
      <c r="G88" s="24"/>
      <c r="H88" s="24"/>
      <c r="I88" s="24"/>
      <c r="J88" s="24"/>
    </row>
    <row r="89" spans="1:10" x14ac:dyDescent="0.3">
      <c r="B89" s="36" t="s">
        <v>57</v>
      </c>
      <c r="C89" s="37"/>
      <c r="D89" s="38"/>
      <c r="E89" s="39"/>
      <c r="F89" s="53">
        <f>+F17-F19</f>
        <v>526969.07999999984</v>
      </c>
      <c r="G89" s="53">
        <f>+G17-G19</f>
        <v>-2521.5799999999872</v>
      </c>
      <c r="H89" s="53">
        <f>+H17-H19</f>
        <v>196793.27</v>
      </c>
      <c r="I89" s="53">
        <f t="shared" ref="I89:J89" si="12">+I17-I19</f>
        <v>12103.08</v>
      </c>
      <c r="J89" s="53">
        <f t="shared" si="12"/>
        <v>320594.31</v>
      </c>
    </row>
    <row r="90" spans="1:10" x14ac:dyDescent="0.3">
      <c r="A90"/>
      <c r="B90" s="59"/>
      <c r="C90" s="60"/>
      <c r="D90" s="61"/>
      <c r="E90" s="51"/>
      <c r="F90" s="52"/>
      <c r="G90" s="52"/>
      <c r="H90" s="52"/>
      <c r="I90" s="52"/>
      <c r="J90" s="52"/>
    </row>
    <row r="91" spans="1:10" x14ac:dyDescent="0.3">
      <c r="F91" s="4"/>
      <c r="G91" s="4"/>
      <c r="H91" s="4"/>
      <c r="I91" s="4"/>
      <c r="J91" s="4"/>
    </row>
    <row r="92" spans="1:10" x14ac:dyDescent="0.3">
      <c r="F92" s="4"/>
      <c r="G92" s="4"/>
      <c r="H92" s="4"/>
      <c r="I92" s="4"/>
      <c r="J92" s="4"/>
    </row>
    <row r="93" spans="1:10" x14ac:dyDescent="0.3">
      <c r="F93" s="4"/>
      <c r="G93" s="4"/>
      <c r="H93" s="4"/>
      <c r="I93" s="4"/>
      <c r="J93" s="4"/>
    </row>
    <row r="94" spans="1:10" x14ac:dyDescent="0.3">
      <c r="F94" s="4"/>
      <c r="G94" s="4"/>
      <c r="H94" s="4"/>
      <c r="I94" s="4"/>
      <c r="J94" s="4"/>
    </row>
    <row r="95" spans="1:10" x14ac:dyDescent="0.3">
      <c r="F95" s="4"/>
      <c r="G95" s="4"/>
      <c r="H95" s="4"/>
      <c r="I95" s="4"/>
      <c r="J95" s="4"/>
    </row>
    <row r="96" spans="1:10" x14ac:dyDescent="0.3">
      <c r="F96" s="4"/>
      <c r="G96" s="4"/>
      <c r="H96" s="4"/>
      <c r="I96" s="4"/>
      <c r="J96" s="4"/>
    </row>
    <row r="97" spans="6:10" x14ac:dyDescent="0.3">
      <c r="F97" s="4"/>
      <c r="G97" s="4"/>
      <c r="H97" s="4"/>
      <c r="I97" s="4"/>
      <c r="J97" s="4"/>
    </row>
    <row r="98" spans="6:10" x14ac:dyDescent="0.3">
      <c r="F98" s="4"/>
      <c r="G98" s="4"/>
      <c r="H98" s="4"/>
      <c r="I98" s="4"/>
      <c r="J98" s="4"/>
    </row>
    <row r="99" spans="6:10" x14ac:dyDescent="0.3">
      <c r="F99" s="4"/>
      <c r="G99" s="4"/>
      <c r="H99" s="4"/>
      <c r="I99" s="4"/>
      <c r="J99" s="4"/>
    </row>
    <row r="100" spans="6:10" x14ac:dyDescent="0.3">
      <c r="F100" s="4"/>
      <c r="G100" s="4"/>
      <c r="H100" s="4"/>
      <c r="I100" s="4"/>
      <c r="J100" s="4"/>
    </row>
    <row r="101" spans="6:10" x14ac:dyDescent="0.3">
      <c r="F101" s="4"/>
      <c r="G101" s="4"/>
      <c r="H101" s="4"/>
      <c r="I101" s="4"/>
      <c r="J101" s="4"/>
    </row>
    <row r="102" spans="6:10" x14ac:dyDescent="0.3">
      <c r="F102" s="4"/>
      <c r="G102" s="4"/>
      <c r="H102" s="4"/>
      <c r="I102" s="4"/>
      <c r="J102" s="4"/>
    </row>
    <row r="103" spans="6:10" x14ac:dyDescent="0.3">
      <c r="F103" s="4"/>
      <c r="G103" s="4"/>
      <c r="H103" s="4"/>
      <c r="I103" s="4"/>
      <c r="J103" s="4"/>
    </row>
    <row r="104" spans="6:10" x14ac:dyDescent="0.3">
      <c r="F104" s="4"/>
      <c r="G104" s="4"/>
      <c r="H104" s="4"/>
      <c r="I104" s="4"/>
      <c r="J104" s="4"/>
    </row>
  </sheetData>
  <mergeCells count="79">
    <mergeCell ref="B90:D90"/>
    <mergeCell ref="B83:D83"/>
    <mergeCell ref="B84:D84"/>
    <mergeCell ref="B85:D85"/>
    <mergeCell ref="B86:D86"/>
    <mergeCell ref="B87:D87"/>
    <mergeCell ref="B89:D89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5:D15"/>
    <mergeCell ref="B16:D16"/>
    <mergeCell ref="B17:D17"/>
    <mergeCell ref="B19:D19"/>
    <mergeCell ref="B20:D20"/>
    <mergeCell ref="B21:D21"/>
    <mergeCell ref="A2:F2"/>
    <mergeCell ref="D3:F3"/>
    <mergeCell ref="B11:D11"/>
    <mergeCell ref="B12:D12"/>
    <mergeCell ref="B13:D13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Argote</dc:creator>
  <cp:lastModifiedBy>ivan Argote</cp:lastModifiedBy>
  <dcterms:created xsi:type="dcterms:W3CDTF">2025-11-26T17:10:29Z</dcterms:created>
  <dcterms:modified xsi:type="dcterms:W3CDTF">2025-11-26T17:15:56Z</dcterms:modified>
</cp:coreProperties>
</file>