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thy\Downloads\indicadores\"/>
    </mc:Choice>
  </mc:AlternateContent>
  <xr:revisionPtr revIDLastSave="0" documentId="8_{EDFD11DE-AE37-49BD-A91E-76F7BF8A1F5B}" xr6:coauthVersionLast="47" xr6:coauthVersionMax="47" xr10:uidLastSave="{00000000-0000-0000-0000-000000000000}"/>
  <bookViews>
    <workbookView xWindow="-120" yWindow="-120" windowWidth="29040" windowHeight="15720" xr2:uid="{C0781887-551B-475A-8B62-34C5AF19F580}"/>
  </bookViews>
  <sheets>
    <sheet name="Estado de Resultado" sheetId="2" r:id="rId1"/>
  </sheets>
  <calcPr calcId="191029"/>
  <pivotCaches>
    <pivotCache cacheId="18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G12" i="2"/>
  <c r="F12" i="2" s="1"/>
  <c r="H12" i="2"/>
  <c r="H17" i="2" s="1"/>
  <c r="I12" i="2"/>
  <c r="F13" i="2"/>
  <c r="F14" i="2"/>
  <c r="F15" i="2"/>
  <c r="F16" i="2"/>
  <c r="I17" i="2"/>
  <c r="I89" i="2" s="1"/>
  <c r="J17" i="2"/>
  <c r="J89" i="2" s="1"/>
  <c r="G20" i="2"/>
  <c r="F20" i="2" s="1"/>
  <c r="H20" i="2"/>
  <c r="I20" i="2"/>
  <c r="I19" i="2" s="1"/>
  <c r="J20" i="2"/>
  <c r="J19" i="2" s="1"/>
  <c r="F21" i="2"/>
  <c r="F22" i="2"/>
  <c r="F23" i="2"/>
  <c r="F24" i="2"/>
  <c r="F25" i="2"/>
  <c r="F26" i="2"/>
  <c r="F27" i="2"/>
  <c r="G28" i="2"/>
  <c r="F28" i="2" s="1"/>
  <c r="F29" i="2"/>
  <c r="F30" i="2"/>
  <c r="G31" i="2"/>
  <c r="H31" i="2"/>
  <c r="I31" i="2"/>
  <c r="J31" i="2"/>
  <c r="F32" i="2"/>
  <c r="F33" i="2"/>
  <c r="F34" i="2"/>
  <c r="F35" i="2"/>
  <c r="F36" i="2"/>
  <c r="G37" i="2"/>
  <c r="F37" i="2" s="1"/>
  <c r="H37" i="2"/>
  <c r="I37" i="2"/>
  <c r="J37" i="2"/>
  <c r="F38" i="2"/>
  <c r="F39" i="2"/>
  <c r="F40" i="2"/>
  <c r="F41" i="2"/>
  <c r="F42" i="2"/>
  <c r="F43" i="2"/>
  <c r="G44" i="2"/>
  <c r="F44" i="2" s="1"/>
  <c r="H44" i="2"/>
  <c r="I44" i="2"/>
  <c r="J44" i="2"/>
  <c r="F45" i="2"/>
  <c r="F46" i="2"/>
  <c r="F47" i="2"/>
  <c r="F48" i="2"/>
  <c r="F49" i="2"/>
  <c r="F50" i="2"/>
  <c r="G51" i="2"/>
  <c r="F51" i="2" s="1"/>
  <c r="H51" i="2"/>
  <c r="I51" i="2"/>
  <c r="J51" i="2"/>
  <c r="F54" i="2"/>
  <c r="G57" i="2"/>
  <c r="F57" i="2" s="1"/>
  <c r="H57" i="2"/>
  <c r="I57" i="2"/>
  <c r="J57" i="2"/>
  <c r="F58" i="2"/>
  <c r="F59" i="2"/>
  <c r="F60" i="2"/>
  <c r="F61" i="2"/>
  <c r="F62" i="2"/>
  <c r="F64" i="2"/>
  <c r="G66" i="2"/>
  <c r="I66" i="2"/>
  <c r="J66" i="2"/>
  <c r="H67" i="2"/>
  <c r="F67" i="2" s="1"/>
  <c r="F68" i="2"/>
  <c r="F69" i="2"/>
  <c r="F70" i="2"/>
  <c r="F71" i="2"/>
  <c r="F72" i="2"/>
  <c r="F73" i="2"/>
  <c r="H74" i="2"/>
  <c r="F74" i="2" s="1"/>
  <c r="F75" i="2"/>
  <c r="I75" i="2"/>
  <c r="F76" i="2"/>
  <c r="F77" i="2"/>
  <c r="F78" i="2"/>
  <c r="H79" i="2"/>
  <c r="F79" i="2" s="1"/>
  <c r="F80" i="2"/>
  <c r="F81" i="2"/>
  <c r="G83" i="2"/>
  <c r="F83" i="2" s="1"/>
  <c r="H83" i="2"/>
  <c r="I83" i="2"/>
  <c r="J83" i="2"/>
  <c r="I84" i="2"/>
  <c r="F84" i="2" s="1"/>
  <c r="F85" i="2"/>
  <c r="I86" i="2"/>
  <c r="J86" i="2"/>
  <c r="G87" i="2"/>
  <c r="F87" i="2" s="1"/>
  <c r="H87" i="2"/>
  <c r="H86" i="2" s="1"/>
  <c r="I87" i="2"/>
  <c r="F88" i="2"/>
  <c r="F17" i="2" l="1"/>
  <c r="G17" i="2"/>
  <c r="G86" i="2"/>
  <c r="F86" i="2" s="1"/>
  <c r="F31" i="2"/>
  <c r="H66" i="2"/>
  <c r="H19" i="2" s="1"/>
  <c r="H89" i="2" s="1"/>
  <c r="F66" i="2" l="1"/>
  <c r="F19" i="2" s="1"/>
  <c r="F89" i="2" s="1"/>
  <c r="G19" i="2"/>
  <c r="G89" i="2" s="1"/>
</calcChain>
</file>

<file path=xl/sharedStrings.xml><?xml version="1.0" encoding="utf-8"?>
<sst xmlns="http://schemas.openxmlformats.org/spreadsheetml/2006/main" count="102" uniqueCount="78">
  <si>
    <t>Total general</t>
  </si>
  <si>
    <t>(en blanco)</t>
  </si>
  <si>
    <t>VISTO BUENO</t>
  </si>
  <si>
    <t>RECICLAJE</t>
  </si>
  <si>
    <t>PRESTAMO</t>
  </si>
  <si>
    <t>LUZ KIOSKO</t>
  </si>
  <si>
    <t xml:space="preserve">DONACION </t>
  </si>
  <si>
    <t>CLINICAS</t>
  </si>
  <si>
    <t>CHEQUE</t>
  </si>
  <si>
    <t>CARGO BANCARIO</t>
  </si>
  <si>
    <t>BIOCAR</t>
  </si>
  <si>
    <t>BALLET</t>
  </si>
  <si>
    <t>ARCA</t>
  </si>
  <si>
    <t>ACH</t>
  </si>
  <si>
    <t>Suma de Crédito</t>
  </si>
  <si>
    <t>Etiquetas de fila</t>
  </si>
  <si>
    <t>AUTOGESTION</t>
  </si>
  <si>
    <t>RESULTADO DEL PERIODO</t>
  </si>
  <si>
    <t>AREAS VERDES</t>
  </si>
  <si>
    <t>Educación</t>
  </si>
  <si>
    <t>13.  Proyectos Especiales</t>
  </si>
  <si>
    <t>Arca</t>
  </si>
  <si>
    <t>Centro Integrales</t>
  </si>
  <si>
    <t>12.  Salud y Bienestar</t>
  </si>
  <si>
    <t>CAJA MENUDA</t>
  </si>
  <si>
    <t>CARGOS BANCARIOS</t>
  </si>
  <si>
    <t>Compras RH, Contabilidad</t>
  </si>
  <si>
    <t xml:space="preserve">   </t>
  </si>
  <si>
    <t>Compras Informatica/ comunicación</t>
  </si>
  <si>
    <t>Panama Viejo Vive 506</t>
  </si>
  <si>
    <t>Ambiente</t>
  </si>
  <si>
    <t>Despacho</t>
  </si>
  <si>
    <t>Compras Cultura</t>
  </si>
  <si>
    <t>Actividades Social</t>
  </si>
  <si>
    <t>Donacion social</t>
  </si>
  <si>
    <t>Talleres Educativos</t>
  </si>
  <si>
    <t>Compras Deporte/ Infraestructura/ Instructores</t>
  </si>
  <si>
    <t>Donacion Deporte</t>
  </si>
  <si>
    <t>Actividades Recreativas/Deporte</t>
  </si>
  <si>
    <t>Compras Operaciones</t>
  </si>
  <si>
    <t>11. Pagos Cuentas por Pagar/Otros</t>
  </si>
  <si>
    <t>10. Petroleos Delta</t>
  </si>
  <si>
    <t>9.  Chanis principal camara (isletadel romeral al lado m/s altos D)</t>
  </si>
  <si>
    <t>8. Altos de Romeral Bilbao cuadro en el parque</t>
  </si>
  <si>
    <t>7. Altos del Romeral (atrás de plaza carolina garita policia)</t>
  </si>
  <si>
    <t>Internet</t>
  </si>
  <si>
    <t>Eco Waste</t>
  </si>
  <si>
    <t>6. Centro Integral Nuevo Reparto Panama</t>
  </si>
  <si>
    <t>Celular</t>
  </si>
  <si>
    <t>Idaan</t>
  </si>
  <si>
    <t>Ensa</t>
  </si>
  <si>
    <t>Cable &amp; Wireless</t>
  </si>
  <si>
    <t>5. Barriada Morelos Cancha Sintetica</t>
  </si>
  <si>
    <t>4.Centro Integral Panama Viejo</t>
  </si>
  <si>
    <t>3. Centro Integral PL</t>
  </si>
  <si>
    <t>2. Gimansio Municipal Panama Viejo</t>
  </si>
  <si>
    <t>Traspaso</t>
  </si>
  <si>
    <t>Caja de Seguro Social</t>
  </si>
  <si>
    <t>Planilla</t>
  </si>
  <si>
    <t>Internet UFINET</t>
  </si>
  <si>
    <t>Arreglo de pago de Luz</t>
  </si>
  <si>
    <t>Centro de copiado</t>
  </si>
  <si>
    <t>1. Oficinas Administrativas</t>
  </si>
  <si>
    <t>GASTOS  OPERATIVOS X INSTALACIONES</t>
  </si>
  <si>
    <t xml:space="preserve">Total de Ingresos </t>
  </si>
  <si>
    <t>Anulacion de cheques</t>
  </si>
  <si>
    <t>Otros Ingresos</t>
  </si>
  <si>
    <t xml:space="preserve">Ingresos  </t>
  </si>
  <si>
    <t xml:space="preserve">INGRESOS </t>
  </si>
  <si>
    <t>Saldo Inicial</t>
  </si>
  <si>
    <t>PIOPS</t>
  </si>
  <si>
    <t>Auto gestión</t>
  </si>
  <si>
    <t>Inversion</t>
  </si>
  <si>
    <t>Funcioniamiento</t>
  </si>
  <si>
    <t>CONSOLIDADO</t>
  </si>
  <si>
    <t>Contabilidad</t>
  </si>
  <si>
    <t>ESTADO DE RESULTADO</t>
  </si>
  <si>
    <t>GOBIERNO LOCAL PARQUE LEFEVRE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</si>
</sst>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B/.&quot;#,##0.00"/>
    <numFmt numFmtId="165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6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3F4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43" fontId="0" fillId="2" borderId="0" xfId="1" applyFont="1" applyFill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/>
    <xf numFmtId="43" fontId="3" fillId="3" borderId="0" xfId="0" applyNumberFormat="1" applyFont="1" applyFill="1"/>
    <xf numFmtId="0" fontId="3" fillId="3" borderId="0" xfId="0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pivotButton="1"/>
    <xf numFmtId="0" fontId="2" fillId="2" borderId="0" xfId="0" applyFont="1" applyFill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5" fontId="0" fillId="2" borderId="1" xfId="1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43" fontId="0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2" fillId="2" borderId="1" xfId="1" applyNumberFormat="1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right"/>
    </xf>
    <xf numFmtId="165" fontId="2" fillId="4" borderId="1" xfId="1" applyNumberFormat="1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4" borderId="1" xfId="1" applyFont="1" applyFill="1" applyBorder="1" applyAlignment="1">
      <alignment horizontal="left"/>
    </xf>
    <xf numFmtId="165" fontId="0" fillId="2" borderId="1" xfId="1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165" fontId="0" fillId="2" borderId="1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165" fontId="0" fillId="2" borderId="0" xfId="0" applyNumberFormat="1" applyFill="1"/>
    <xf numFmtId="165" fontId="2" fillId="2" borderId="1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3" fontId="0" fillId="5" borderId="0" xfId="1" applyFont="1" applyFill="1"/>
    <xf numFmtId="0" fontId="0" fillId="5" borderId="0" xfId="0" applyFill="1"/>
    <xf numFmtId="165" fontId="2" fillId="6" borderId="1" xfId="1" applyNumberFormat="1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0" fillId="0" borderId="0" xfId="0" applyNumberFormat="1"/>
    <xf numFmtId="165" fontId="2" fillId="7" borderId="1" xfId="1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3" fontId="2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 applyAlignment="1">
      <alignment horizontal="center"/>
    </xf>
    <xf numFmtId="43" fontId="0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5">
    <dxf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ont>
        <color theme="0"/>
      </font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543122</xdr:colOff>
      <xdr:row>0</xdr:row>
      <xdr:rowOff>0</xdr:rowOff>
    </xdr:from>
    <xdr:ext cx="1156139" cy="731520"/>
    <xdr:pic>
      <xdr:nvPicPr>
        <xdr:cNvPr id="2" name="Imagen 1">
          <a:extLst>
            <a:ext uri="{FF2B5EF4-FFF2-40B4-BE49-F238E27FC236}">
              <a16:creationId xmlns:a16="http://schemas.microsoft.com/office/drawing/2014/main" id="{6980C371-3FB2-4F16-871B-F5196C8D1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22" y="0"/>
          <a:ext cx="1156139" cy="731520"/>
        </a:xfrm>
        <a:prstGeom prst="rect">
          <a:avLst/>
        </a:prstGeom>
      </xdr:spPr>
    </xdr:pic>
    <xdr:clientData/>
  </xdr:oneCellAnchor>
  <xdr:oneCellAnchor>
    <xdr:from>
      <xdr:col>0</xdr:col>
      <xdr:colOff>543122</xdr:colOff>
      <xdr:row>0</xdr:row>
      <xdr:rowOff>0</xdr:rowOff>
    </xdr:from>
    <xdr:ext cx="1156139" cy="731520"/>
    <xdr:pic>
      <xdr:nvPicPr>
        <xdr:cNvPr id="3" name="Imagen 2">
          <a:extLst>
            <a:ext uri="{FF2B5EF4-FFF2-40B4-BE49-F238E27FC236}">
              <a16:creationId xmlns:a16="http://schemas.microsoft.com/office/drawing/2014/main" id="{B5019A5A-7E1B-4BC2-B720-04E3A1545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22" y="0"/>
          <a:ext cx="1156139" cy="731520"/>
        </a:xfrm>
        <a:prstGeom prst="rect">
          <a:avLst/>
        </a:prstGeom>
      </xdr:spPr>
    </xdr:pic>
    <xdr:clientData/>
  </xdr:oneCellAnchor>
  <xdr:oneCellAnchor>
    <xdr:from>
      <xdr:col>0</xdr:col>
      <xdr:colOff>543122</xdr:colOff>
      <xdr:row>0</xdr:row>
      <xdr:rowOff>0</xdr:rowOff>
    </xdr:from>
    <xdr:ext cx="1156139" cy="731520"/>
    <xdr:pic>
      <xdr:nvPicPr>
        <xdr:cNvPr id="4" name="Imagen 3">
          <a:extLst>
            <a:ext uri="{FF2B5EF4-FFF2-40B4-BE49-F238E27FC236}">
              <a16:creationId xmlns:a16="http://schemas.microsoft.com/office/drawing/2014/main" id="{655222BA-BD77-472B-88FD-47AF5F74B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22" y="0"/>
          <a:ext cx="1156139" cy="731520"/>
        </a:xfrm>
        <a:prstGeom prst="rect">
          <a:avLst/>
        </a:prstGeom>
      </xdr:spPr>
    </xdr:pic>
    <xdr:clientData/>
  </xdr:oneCellAnchor>
  <xdr:oneCellAnchor>
    <xdr:from>
      <xdr:col>0</xdr:col>
      <xdr:colOff>543122</xdr:colOff>
      <xdr:row>0</xdr:row>
      <xdr:rowOff>0</xdr:rowOff>
    </xdr:from>
    <xdr:ext cx="1156139" cy="731520"/>
    <xdr:pic>
      <xdr:nvPicPr>
        <xdr:cNvPr id="5" name="Imagen 4">
          <a:extLst>
            <a:ext uri="{FF2B5EF4-FFF2-40B4-BE49-F238E27FC236}">
              <a16:creationId xmlns:a16="http://schemas.microsoft.com/office/drawing/2014/main" id="{61BE7043-A2A4-4F36-998F-8E56A3692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122" y="0"/>
          <a:ext cx="1156139" cy="731520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fe_contabilidad/Desktop/JUNTA%20COMUNCAL%20PARQUE%20LEFEVRE/BANCO%20NACIONAL%20JCPL/Cuentas%20Bancarias%20movimientos/BANCO/movimiento%20diciembre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Jefe_contabilidad" refreshedDate="46027.421001736111" createdVersion="8" refreshedVersion="8" minRefreshableVersion="3" recordCount="83" xr:uid="{DAE140BD-CF85-4BAB-8D3A-EE349F2CAFD5}">
  <cacheSource type="worksheet">
    <worksheetSource ref="A1:G84" sheet="auto gestion" r:id="rId1"/>
  </cacheSource>
  <cacheFields count="7">
    <cacheField name="Fecha" numFmtId="0">
      <sharedItems containsDate="1" containsBlank="1" containsMixedTypes="1" minDate="2025-01-12T00:00:00" maxDate="2025-12-13T00:00:00"/>
    </cacheField>
    <cacheField name="Descripción" numFmtId="0">
      <sharedItems containsBlank="1"/>
    </cacheField>
    <cacheField name="No. de cheque" numFmtId="0">
      <sharedItems containsString="0" containsBlank="1" containsNumber="1" containsInteger="1" minValue="0" maxValue="760895932"/>
    </cacheField>
    <cacheField name="Débito" numFmtId="0">
      <sharedItems containsBlank="1" containsMixedTypes="1" containsNumber="1" minValue="0.25" maxValue="989.67" count="26">
        <m/>
        <n v="552.42999999999995"/>
        <n v="883"/>
        <n v="120"/>
        <n v="765.9"/>
        <n v="26.92"/>
        <n v="0.25"/>
        <n v="500"/>
        <n v="150"/>
        <n v="50"/>
        <n v="592.02"/>
        <n v="353.97"/>
        <n v="989.67"/>
        <n v="165.82"/>
        <n v="483.65"/>
        <n v="297.66000000000003"/>
        <n v="200"/>
        <s v=" "/>
        <n v="300"/>
        <n v="100"/>
        <n v="190.35"/>
        <n v="75"/>
        <n v="213"/>
        <n v="630"/>
        <n v="180"/>
        <n v="182.1"/>
      </sharedItems>
    </cacheField>
    <cacheField name="Crédito" numFmtId="0">
      <sharedItems containsString="0" containsBlank="1" containsNumber="1" minValue="0.87" maxValue="463"/>
    </cacheField>
    <cacheField name="Saldo" numFmtId="4">
      <sharedItems containsSemiMixedTypes="0" containsString="0" containsNumber="1" minValue="5246.87" maxValue="11401.72"/>
    </cacheField>
    <cacheField name="CONCEPTO" numFmtId="0">
      <sharedItems containsBlank="1" count="13">
        <s v="BALLET"/>
        <s v="CHEQUE"/>
        <m/>
        <s v="PRESTAMO"/>
        <s v="ARCA"/>
        <s v="CLINICAS"/>
        <s v="VISTO BUENO"/>
        <s v="DONACION "/>
        <s v="BIOCAR"/>
        <s v="ACH"/>
        <s v="CARGO BANCARIO"/>
        <s v="LUZ KIOSKO"/>
        <s v="RECICLAJ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8675BB-FBF4-4772-B0FA-72BAA83649D0}" name="TablaDinámica7" cacheId="18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C92:D106" firstHeaderRow="1" firstDataRow="1" firstDataCol="1"/>
  <pivotFields count="7">
    <pivotField showAll="0"/>
    <pivotField showAll="0"/>
    <pivotField showAll="0"/>
    <pivotField showAll="0">
      <items count="27">
        <item x="6"/>
        <item x="5"/>
        <item x="9"/>
        <item x="21"/>
        <item x="19"/>
        <item x="3"/>
        <item x="8"/>
        <item x="13"/>
        <item x="24"/>
        <item x="25"/>
        <item x="20"/>
        <item x="16"/>
        <item x="22"/>
        <item x="15"/>
        <item x="18"/>
        <item x="11"/>
        <item x="14"/>
        <item x="7"/>
        <item x="1"/>
        <item x="10"/>
        <item x="23"/>
        <item x="4"/>
        <item x="2"/>
        <item x="12"/>
        <item x="17"/>
        <item x="0"/>
        <item t="default"/>
      </items>
    </pivotField>
    <pivotField dataField="1" showAll="0"/>
    <pivotField numFmtId="4" showAll="0"/>
    <pivotField axis="axisRow" showAll="0">
      <items count="14">
        <item x="9"/>
        <item x="4"/>
        <item x="0"/>
        <item x="8"/>
        <item x="10"/>
        <item x="1"/>
        <item x="5"/>
        <item x="7"/>
        <item x="11"/>
        <item x="3"/>
        <item x="12"/>
        <item x="6"/>
        <item x="2"/>
        <item t="default"/>
      </items>
    </pivotField>
  </pivotFields>
  <rowFields count="1">
    <field x="6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a de Crédito" fld="4" baseField="0" baseItem="0" numFmtId="43"/>
  </dataFields>
  <formats count="5">
    <format dxfId="0">
      <pivotArea dataOnly="0" fieldPosition="0">
        <references count="1">
          <reference field="6" count="1">
            <x v="0"/>
          </reference>
        </references>
      </pivotArea>
    </format>
    <format dxfId="1">
      <pivotArea dataOnly="0" fieldPosition="0">
        <references count="1">
          <reference field="6" count="1">
            <x v="0"/>
          </reference>
        </references>
      </pivotArea>
    </format>
    <format dxfId="2">
      <pivotArea dataOnly="0" fieldPosition="0">
        <references count="1">
          <reference field="6" count="2">
            <x v="4"/>
            <x v="5"/>
          </reference>
        </references>
      </pivotArea>
    </format>
    <format dxfId="3">
      <pivotArea dataOnly="0" fieldPosition="0">
        <references count="1">
          <reference field="6" count="2">
            <x v="4"/>
            <x v="5"/>
          </reference>
        </references>
      </pivotArea>
    </format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4BA9-0807-411E-B379-D88B79D2A4E1}">
  <dimension ref="A2:L106"/>
  <sheetViews>
    <sheetView tabSelected="1" topLeftCell="B23" workbookViewId="0">
      <selection activeCell="B14" sqref="B14:D14"/>
    </sheetView>
  </sheetViews>
  <sheetFormatPr baseColWidth="10" defaultColWidth="10.7109375" defaultRowHeight="15" outlineLevelRow="1" x14ac:dyDescent="0.25"/>
  <cols>
    <col min="1" max="1" width="8.42578125" style="1" customWidth="1"/>
    <col min="2" max="2" width="10.7109375" style="1"/>
    <col min="3" max="3" width="22.28515625" style="1" customWidth="1"/>
    <col min="4" max="4" width="22.7109375" style="1" customWidth="1"/>
    <col min="5" max="5" width="3.28515625" style="1" customWidth="1"/>
    <col min="6" max="6" width="20" style="2" customWidth="1"/>
    <col min="7" max="10" width="18" style="2" customWidth="1"/>
    <col min="11" max="11" width="10.7109375" style="1"/>
    <col min="12" max="12" width="20.140625" customWidth="1"/>
    <col min="13" max="13" width="17.42578125" customWidth="1"/>
  </cols>
  <sheetData>
    <row r="2" spans="1:12" ht="14.45" customHeight="1" x14ac:dyDescent="0.25">
      <c r="A2" s="74" t="s">
        <v>77</v>
      </c>
      <c r="B2" s="74"/>
      <c r="C2" s="74"/>
      <c r="D2" s="74"/>
      <c r="E2" s="74"/>
      <c r="F2" s="74"/>
      <c r="G2" s="73"/>
      <c r="H2" s="73"/>
      <c r="I2" s="73"/>
      <c r="J2" s="73"/>
      <c r="K2" s="70"/>
    </row>
    <row r="3" spans="1:12" ht="14.45" customHeight="1" x14ac:dyDescent="0.25">
      <c r="B3" s="70"/>
      <c r="C3" s="70"/>
      <c r="D3" s="72" t="s">
        <v>76</v>
      </c>
      <c r="E3" s="72"/>
      <c r="F3" s="72"/>
      <c r="G3" s="68"/>
      <c r="H3" s="68"/>
      <c r="I3" s="68"/>
      <c r="J3" s="68"/>
      <c r="K3" s="70"/>
    </row>
    <row r="4" spans="1:12" x14ac:dyDescent="0.25">
      <c r="B4" s="70"/>
      <c r="C4" s="70"/>
      <c r="D4" s="70"/>
      <c r="E4" s="70"/>
      <c r="F4" s="71"/>
      <c r="G4" s="71"/>
      <c r="H4" s="71"/>
      <c r="I4" s="71"/>
      <c r="J4" s="71"/>
      <c r="K4" s="70"/>
    </row>
    <row r="6" spans="1:12" ht="4.5" customHeight="1" x14ac:dyDescent="0.25">
      <c r="B6" s="55"/>
      <c r="C6" s="55"/>
      <c r="D6" s="55"/>
      <c r="E6" s="55"/>
      <c r="F6" s="54"/>
      <c r="G6" s="54"/>
      <c r="H6" s="54"/>
      <c r="I6" s="54"/>
      <c r="J6" s="54"/>
    </row>
    <row r="7" spans="1:12" ht="10.5" customHeight="1" x14ac:dyDescent="0.25"/>
    <row r="8" spans="1:12" x14ac:dyDescent="0.25">
      <c r="B8" s="14"/>
    </row>
    <row r="9" spans="1:12" ht="18.75" customHeight="1" x14ac:dyDescent="0.25">
      <c r="B9" s="69" t="s">
        <v>75</v>
      </c>
      <c r="F9" s="68">
        <v>2025</v>
      </c>
      <c r="G9" s="68"/>
      <c r="H9" s="68"/>
      <c r="I9" s="68"/>
      <c r="J9" s="68"/>
    </row>
    <row r="10" spans="1:12" x14ac:dyDescent="0.25">
      <c r="F10" s="67" t="s">
        <v>74</v>
      </c>
      <c r="G10" s="67" t="s">
        <v>73</v>
      </c>
      <c r="H10" s="67" t="s">
        <v>72</v>
      </c>
      <c r="I10" s="67" t="s">
        <v>71</v>
      </c>
      <c r="J10" s="67" t="s">
        <v>70</v>
      </c>
    </row>
    <row r="11" spans="1:12" x14ac:dyDescent="0.25">
      <c r="B11" s="66" t="s">
        <v>69</v>
      </c>
      <c r="C11" s="65"/>
      <c r="D11" s="64"/>
      <c r="E11" s="63"/>
      <c r="F11" s="62">
        <f>SUM(G11:J11)</f>
        <v>379034.02</v>
      </c>
      <c r="G11" s="62">
        <v>-143.19999999999999</v>
      </c>
      <c r="H11" s="62">
        <v>72511.22</v>
      </c>
      <c r="I11" s="62">
        <v>9192</v>
      </c>
      <c r="J11" s="62">
        <v>297474</v>
      </c>
      <c r="K11" s="49"/>
    </row>
    <row r="12" spans="1:12" x14ac:dyDescent="0.25">
      <c r="B12" s="66" t="s">
        <v>68</v>
      </c>
      <c r="C12" s="65"/>
      <c r="D12" s="64"/>
      <c r="E12" s="63"/>
      <c r="F12" s="62">
        <f>SUM(G12:J12)</f>
        <v>98137.07</v>
      </c>
      <c r="G12" s="62">
        <f>SUM(G13:G16)</f>
        <v>76338</v>
      </c>
      <c r="H12" s="62">
        <f>SUM(H13:H16)</f>
        <v>18465.440000000002</v>
      </c>
      <c r="I12" s="62">
        <f>SUM(I13:I16)</f>
        <v>3333.63</v>
      </c>
      <c r="J12" s="62">
        <v>0</v>
      </c>
      <c r="K12" s="49"/>
    </row>
    <row r="13" spans="1:12" outlineLevel="1" x14ac:dyDescent="0.25">
      <c r="B13" s="29" t="s">
        <v>67</v>
      </c>
      <c r="C13" s="28"/>
      <c r="D13" s="27"/>
      <c r="E13" s="26"/>
      <c r="F13" s="25">
        <f>SUM(G13:J13)</f>
        <v>69308.63</v>
      </c>
      <c r="G13" s="25">
        <v>65975</v>
      </c>
      <c r="H13" s="25">
        <v>0</v>
      </c>
      <c r="I13" s="47">
        <v>3333.63</v>
      </c>
      <c r="J13" s="31">
        <v>0</v>
      </c>
    </row>
    <row r="14" spans="1:12" outlineLevel="1" x14ac:dyDescent="0.25">
      <c r="B14" s="29" t="s">
        <v>66</v>
      </c>
      <c r="C14" s="28"/>
      <c r="D14" s="27"/>
      <c r="E14" s="26"/>
      <c r="F14" s="25">
        <f>SUM(G14:J14)</f>
        <v>0</v>
      </c>
      <c r="G14" s="25">
        <v>0</v>
      </c>
      <c r="H14" s="25">
        <v>0</v>
      </c>
      <c r="I14" s="31">
        <v>0</v>
      </c>
      <c r="J14" s="31">
        <v>0</v>
      </c>
      <c r="L14" s="61"/>
    </row>
    <row r="15" spans="1:12" outlineLevel="1" x14ac:dyDescent="0.25">
      <c r="B15" s="29" t="s">
        <v>56</v>
      </c>
      <c r="C15" s="28"/>
      <c r="D15" s="27"/>
      <c r="E15" s="26"/>
      <c r="F15" s="25">
        <f>SUM(G15:J15)</f>
        <v>25408.77</v>
      </c>
      <c r="G15" s="25">
        <v>9863</v>
      </c>
      <c r="H15" s="25">
        <v>15545.77</v>
      </c>
      <c r="I15" s="31">
        <v>0</v>
      </c>
      <c r="J15" s="31">
        <v>0</v>
      </c>
    </row>
    <row r="16" spans="1:12" outlineLevel="1" x14ac:dyDescent="0.25">
      <c r="B16" s="29" t="s">
        <v>65</v>
      </c>
      <c r="C16" s="28"/>
      <c r="D16" s="27"/>
      <c r="E16" s="26"/>
      <c r="F16" s="25">
        <f>SUM(G16:J16)</f>
        <v>3419.67</v>
      </c>
      <c r="G16" s="25">
        <v>500</v>
      </c>
      <c r="H16" s="25">
        <v>2919.67</v>
      </c>
      <c r="I16" s="25"/>
      <c r="J16" s="31">
        <v>0</v>
      </c>
    </row>
    <row r="17" spans="2:11" x14ac:dyDescent="0.25">
      <c r="B17" s="60" t="s">
        <v>64</v>
      </c>
      <c r="C17" s="59"/>
      <c r="D17" s="58"/>
      <c r="E17" s="57"/>
      <c r="F17" s="56">
        <f>SUM(F11:F12)</f>
        <v>477171.09</v>
      </c>
      <c r="G17" s="56">
        <f>SUM(G11:G12)</f>
        <v>76194.8</v>
      </c>
      <c r="H17" s="56">
        <f>SUM(H11:H12)</f>
        <v>90976.66</v>
      </c>
      <c r="I17" s="56">
        <f>SUM(I11:I12)</f>
        <v>12525.630000000001</v>
      </c>
      <c r="J17" s="56">
        <f>SUM(J11:J12)</f>
        <v>297474</v>
      </c>
    </row>
    <row r="18" spans="2:11" ht="7.5" customHeight="1" x14ac:dyDescent="0.25">
      <c r="B18" s="55"/>
      <c r="C18" s="55"/>
      <c r="D18" s="55"/>
      <c r="E18" s="55"/>
      <c r="F18" s="54"/>
      <c r="G18" s="54"/>
      <c r="H18" s="54"/>
      <c r="I18" s="54"/>
      <c r="J18" s="54"/>
    </row>
    <row r="19" spans="2:11" x14ac:dyDescent="0.25">
      <c r="B19" s="53" t="s">
        <v>63</v>
      </c>
      <c r="C19" s="52"/>
      <c r="D19" s="51"/>
      <c r="E19" s="26"/>
      <c r="F19" s="50">
        <f>+F20+F31+F37+F44+F51+F57+F60+F61+F62+F64+F66+F83+F86</f>
        <v>181679.56999999998</v>
      </c>
      <c r="G19" s="50">
        <f>+G20+G31+G37+G44+G51+G57+G60+G61+G62+G66+G83+G86+G64</f>
        <v>75549.079999999987</v>
      </c>
      <c r="H19" s="50">
        <f>+H20+H31+H37+H44+H51+H57+H60+H61+H62+H66+H83+H86+H64</f>
        <v>85161.099999999991</v>
      </c>
      <c r="I19" s="50">
        <f>+I20+I31+I37+I44+I51+I57+I60+I61+I62+I66+I83+I86</f>
        <v>9238.52</v>
      </c>
      <c r="J19" s="50">
        <f>+J20+J31+J37+J44+J51+J57+J60+J61+J62+J66+J83+J86</f>
        <v>11730.87</v>
      </c>
      <c r="K19" s="49"/>
    </row>
    <row r="20" spans="2:11" x14ac:dyDescent="0.25">
      <c r="B20" s="24" t="s">
        <v>62</v>
      </c>
      <c r="C20" s="23"/>
      <c r="D20" s="22"/>
      <c r="E20" s="21"/>
      <c r="F20" s="20">
        <f>SUM(G20:J20)</f>
        <v>76654.53</v>
      </c>
      <c r="G20" s="20">
        <f>SUM(G21:G30)</f>
        <v>52462.26</v>
      </c>
      <c r="H20" s="20">
        <f>SUM(H21:H30)</f>
        <v>22495.77</v>
      </c>
      <c r="I20" s="20">
        <f>SUM(I21:I30)</f>
        <v>0</v>
      </c>
      <c r="J20" s="20">
        <f>SUM(J21:J29)</f>
        <v>1696.5</v>
      </c>
      <c r="K20" s="49"/>
    </row>
    <row r="21" spans="2:11" x14ac:dyDescent="0.25">
      <c r="B21" s="29" t="s">
        <v>51</v>
      </c>
      <c r="C21" s="28"/>
      <c r="D21" s="27"/>
      <c r="E21" s="26"/>
      <c r="F21" s="47">
        <f>SUM(G21:J21)</f>
        <v>30.86</v>
      </c>
      <c r="G21" s="47">
        <v>30.86</v>
      </c>
      <c r="H21" s="47"/>
      <c r="I21" s="47"/>
      <c r="J21" s="47"/>
    </row>
    <row r="22" spans="2:11" x14ac:dyDescent="0.25">
      <c r="B22" s="29" t="s">
        <v>50</v>
      </c>
      <c r="C22" s="28"/>
      <c r="D22" s="27"/>
      <c r="E22" s="26"/>
      <c r="F22" s="47">
        <f>SUM(G22:J22)</f>
        <v>605.6</v>
      </c>
      <c r="G22" s="47">
        <v>605.6</v>
      </c>
      <c r="H22" s="47"/>
      <c r="I22" s="47"/>
      <c r="J22" s="47"/>
      <c r="K22" s="49"/>
    </row>
    <row r="23" spans="2:11" x14ac:dyDescent="0.25">
      <c r="B23" s="29" t="s">
        <v>61</v>
      </c>
      <c r="C23" s="28"/>
      <c r="D23" s="27"/>
      <c r="E23" s="26"/>
      <c r="F23" s="47">
        <f>SUM(G23:J23)</f>
        <v>0</v>
      </c>
      <c r="G23" s="47"/>
      <c r="H23" s="47"/>
      <c r="I23" s="47"/>
      <c r="J23" s="47"/>
      <c r="K23" s="49"/>
    </row>
    <row r="24" spans="2:11" x14ac:dyDescent="0.25">
      <c r="B24" s="29" t="s">
        <v>60</v>
      </c>
      <c r="C24" s="28"/>
      <c r="D24" s="27"/>
      <c r="E24" s="26"/>
      <c r="F24" s="47">
        <f>SUM(G24:J24)</f>
        <v>0</v>
      </c>
      <c r="G24" s="48"/>
      <c r="H24" s="47"/>
      <c r="I24" s="47"/>
      <c r="J24" s="47"/>
    </row>
    <row r="25" spans="2:11" x14ac:dyDescent="0.25">
      <c r="B25" s="29" t="s">
        <v>49</v>
      </c>
      <c r="C25" s="28"/>
      <c r="D25" s="27"/>
      <c r="E25" s="26"/>
      <c r="F25" s="47">
        <f>SUM(G25:J25)</f>
        <v>91.45</v>
      </c>
      <c r="G25" s="48">
        <v>91.45</v>
      </c>
      <c r="H25" s="47"/>
      <c r="I25" s="47"/>
      <c r="J25" s="47"/>
    </row>
    <row r="26" spans="2:11" x14ac:dyDescent="0.25">
      <c r="B26" s="29" t="s">
        <v>59</v>
      </c>
      <c r="C26" s="28"/>
      <c r="D26" s="27"/>
      <c r="E26" s="26"/>
      <c r="F26" s="47">
        <f>SUM(G26:J26)</f>
        <v>0</v>
      </c>
      <c r="G26" s="48"/>
      <c r="H26" s="47"/>
      <c r="I26" s="47"/>
      <c r="J26" s="47"/>
    </row>
    <row r="27" spans="2:11" x14ac:dyDescent="0.25">
      <c r="B27" s="29" t="s">
        <v>48</v>
      </c>
      <c r="C27" s="28"/>
      <c r="D27" s="27"/>
      <c r="E27" s="26"/>
      <c r="F27" s="47">
        <f>SUM(G27:J27)</f>
        <v>514</v>
      </c>
      <c r="G27" s="47">
        <v>514</v>
      </c>
      <c r="H27" s="47"/>
      <c r="I27" s="47"/>
      <c r="J27" s="47"/>
    </row>
    <row r="28" spans="2:11" x14ac:dyDescent="0.25">
      <c r="B28" s="29" t="s">
        <v>58</v>
      </c>
      <c r="C28" s="28"/>
      <c r="D28" s="27"/>
      <c r="E28" s="26"/>
      <c r="F28" s="47">
        <f>SUM(G28:J28)</f>
        <v>40760.86</v>
      </c>
      <c r="G28" s="47">
        <f>38045.31+1019.05</f>
        <v>39064.36</v>
      </c>
      <c r="H28" s="47"/>
      <c r="I28" s="47"/>
      <c r="J28" s="47">
        <v>1696.5</v>
      </c>
    </row>
    <row r="29" spans="2:11" x14ac:dyDescent="0.25">
      <c r="B29" s="29" t="s">
        <v>57</v>
      </c>
      <c r="C29" s="28"/>
      <c r="D29" s="27"/>
      <c r="E29" s="26"/>
      <c r="F29" s="47">
        <f>SUM(G29:J29)</f>
        <v>12155.99</v>
      </c>
      <c r="G29" s="47">
        <v>12155.99</v>
      </c>
      <c r="H29" s="47"/>
      <c r="I29" s="47"/>
      <c r="J29" s="47"/>
    </row>
    <row r="30" spans="2:11" x14ac:dyDescent="0.25">
      <c r="B30" s="29" t="s">
        <v>56</v>
      </c>
      <c r="C30" s="28"/>
      <c r="D30" s="27"/>
      <c r="E30" s="26"/>
      <c r="F30" s="47">
        <f>SUM(G30:J30)</f>
        <v>22495.77</v>
      </c>
      <c r="G30" s="48"/>
      <c r="H30" s="47">
        <v>22495.77</v>
      </c>
      <c r="I30" s="47"/>
      <c r="J30" s="47"/>
    </row>
    <row r="31" spans="2:11" x14ac:dyDescent="0.25">
      <c r="B31" s="24" t="s">
        <v>55</v>
      </c>
      <c r="C31" s="23"/>
      <c r="D31" s="22"/>
      <c r="E31" s="21"/>
      <c r="F31" s="20">
        <f>SUM(G31:J31)</f>
        <v>193.7</v>
      </c>
      <c r="G31" s="20">
        <f>SUM(G32:G36)</f>
        <v>193.7</v>
      </c>
      <c r="H31" s="20">
        <f>SUM(H32:H36)</f>
        <v>0</v>
      </c>
      <c r="I31" s="20">
        <f>SUM(I32:I36)</f>
        <v>0</v>
      </c>
      <c r="J31" s="20">
        <f>SUM(J32:J36)</f>
        <v>0</v>
      </c>
    </row>
    <row r="32" spans="2:11" x14ac:dyDescent="0.25">
      <c r="B32" s="29" t="s">
        <v>51</v>
      </c>
      <c r="C32" s="28"/>
      <c r="D32" s="27"/>
      <c r="E32" s="26"/>
      <c r="F32" s="25">
        <f>SUM(G32:J32)</f>
        <v>0</v>
      </c>
      <c r="G32" s="25">
        <v>0</v>
      </c>
      <c r="H32" s="31"/>
      <c r="I32" s="31"/>
      <c r="J32" s="31"/>
    </row>
    <row r="33" spans="2:10" x14ac:dyDescent="0.25">
      <c r="B33" s="29" t="s">
        <v>50</v>
      </c>
      <c r="C33" s="28"/>
      <c r="D33" s="27"/>
      <c r="E33" s="26"/>
      <c r="F33" s="25">
        <f>SUM(G33:J33)</f>
        <v>131.88</v>
      </c>
      <c r="G33" s="25">
        <v>131.88</v>
      </c>
      <c r="H33" s="43"/>
      <c r="I33" s="43"/>
      <c r="J33" s="43"/>
    </row>
    <row r="34" spans="2:10" x14ac:dyDescent="0.25">
      <c r="B34" s="29" t="s">
        <v>49</v>
      </c>
      <c r="C34" s="28"/>
      <c r="D34" s="27"/>
      <c r="E34" s="26"/>
      <c r="F34" s="25">
        <f>SUM(G34:J34)</f>
        <v>61.82</v>
      </c>
      <c r="G34" s="25">
        <v>61.82</v>
      </c>
      <c r="H34" s="43"/>
      <c r="I34" s="43"/>
      <c r="J34" s="43"/>
    </row>
    <row r="35" spans="2:10" x14ac:dyDescent="0.25">
      <c r="B35" s="29" t="s">
        <v>45</v>
      </c>
      <c r="C35" s="28"/>
      <c r="D35" s="27"/>
      <c r="E35" s="26"/>
      <c r="F35" s="25">
        <f>SUM(G35:J35)</f>
        <v>0</v>
      </c>
      <c r="G35" s="31">
        <v>0</v>
      </c>
      <c r="H35" s="31"/>
      <c r="I35" s="31"/>
      <c r="J35" s="31"/>
    </row>
    <row r="36" spans="2:10" x14ac:dyDescent="0.25">
      <c r="B36" s="29" t="s">
        <v>48</v>
      </c>
      <c r="C36" s="28"/>
      <c r="D36" s="27"/>
      <c r="E36" s="26"/>
      <c r="F36" s="25">
        <f>SUM(G36:J36)</f>
        <v>0</v>
      </c>
      <c r="G36" s="31"/>
      <c r="H36" s="31"/>
      <c r="I36" s="31"/>
      <c r="J36" s="31"/>
    </row>
    <row r="37" spans="2:10" x14ac:dyDescent="0.25">
      <c r="B37" s="24" t="s">
        <v>54</v>
      </c>
      <c r="C37" s="23"/>
      <c r="D37" s="22"/>
      <c r="E37" s="21"/>
      <c r="F37" s="20">
        <f>SUM(G37:J37)</f>
        <v>456.78</v>
      </c>
      <c r="G37" s="20">
        <f>SUM(G38:G43)</f>
        <v>456.78</v>
      </c>
      <c r="H37" s="20">
        <f>SUM(H38:H43)</f>
        <v>0</v>
      </c>
      <c r="I37" s="20">
        <f>SUM(I38:I43)</f>
        <v>0</v>
      </c>
      <c r="J37" s="20">
        <f>SUM(J38:J43)</f>
        <v>0</v>
      </c>
    </row>
    <row r="38" spans="2:10" x14ac:dyDescent="0.25">
      <c r="B38" s="29" t="s">
        <v>51</v>
      </c>
      <c r="C38" s="28"/>
      <c r="D38" s="27"/>
      <c r="E38" s="26"/>
      <c r="F38" s="45">
        <f>SUM(G38:J38)</f>
        <v>0</v>
      </c>
      <c r="G38" s="43">
        <v>0</v>
      </c>
      <c r="H38" s="45"/>
      <c r="I38" s="45"/>
      <c r="J38" s="45"/>
    </row>
    <row r="39" spans="2:10" x14ac:dyDescent="0.25">
      <c r="B39" s="29" t="s">
        <v>50</v>
      </c>
      <c r="C39" s="28"/>
      <c r="D39" s="27"/>
      <c r="E39" s="26"/>
      <c r="F39" s="45">
        <f>SUM(G39:J39)</f>
        <v>342.88</v>
      </c>
      <c r="G39" s="45">
        <v>342.88</v>
      </c>
      <c r="H39" s="47"/>
      <c r="I39" s="47"/>
      <c r="J39" s="47"/>
    </row>
    <row r="40" spans="2:10" x14ac:dyDescent="0.25">
      <c r="B40" s="29" t="s">
        <v>49</v>
      </c>
      <c r="C40" s="28"/>
      <c r="D40" s="27"/>
      <c r="E40" s="26"/>
      <c r="F40" s="45">
        <f>SUM(G40:J40)</f>
        <v>0</v>
      </c>
      <c r="G40" s="43">
        <v>0</v>
      </c>
      <c r="H40" s="44"/>
      <c r="I40" s="44"/>
      <c r="J40" s="44"/>
    </row>
    <row r="41" spans="2:10" x14ac:dyDescent="0.25">
      <c r="B41" s="29" t="s">
        <v>46</v>
      </c>
      <c r="C41" s="28"/>
      <c r="D41" s="27"/>
      <c r="E41" s="26"/>
      <c r="F41" s="45">
        <f>SUM(G41:J41)</f>
        <v>0</v>
      </c>
      <c r="G41" s="43">
        <v>0</v>
      </c>
      <c r="H41" s="44"/>
      <c r="I41" s="44"/>
      <c r="J41" s="44"/>
    </row>
    <row r="42" spans="2:10" x14ac:dyDescent="0.25">
      <c r="B42" s="29" t="s">
        <v>45</v>
      </c>
      <c r="C42" s="28"/>
      <c r="D42" s="27"/>
      <c r="E42" s="26"/>
      <c r="F42" s="45">
        <f>SUM(G42:J42)</f>
        <v>113.9</v>
      </c>
      <c r="G42" s="43">
        <v>113.9</v>
      </c>
      <c r="H42" s="46"/>
      <c r="I42" s="46"/>
      <c r="J42" s="46"/>
    </row>
    <row r="43" spans="2:10" x14ac:dyDescent="0.25">
      <c r="B43" s="29" t="s">
        <v>48</v>
      </c>
      <c r="C43" s="28"/>
      <c r="D43" s="27"/>
      <c r="E43" s="26"/>
      <c r="F43" s="45">
        <f>SUM(G43:J43)</f>
        <v>0</v>
      </c>
      <c r="G43" s="43">
        <v>0</v>
      </c>
      <c r="H43" s="44"/>
      <c r="I43" s="44"/>
      <c r="J43" s="44"/>
    </row>
    <row r="44" spans="2:10" x14ac:dyDescent="0.25">
      <c r="B44" s="24" t="s">
        <v>53</v>
      </c>
      <c r="C44" s="23"/>
      <c r="D44" s="22"/>
      <c r="E44" s="21"/>
      <c r="F44" s="20">
        <f>SUM(G44:J44)</f>
        <v>113.9</v>
      </c>
      <c r="G44" s="20">
        <f>SUM(G45:G50)</f>
        <v>113.9</v>
      </c>
      <c r="H44" s="20">
        <f>SUM(H45:H50)</f>
        <v>0</v>
      </c>
      <c r="I44" s="20">
        <f>SUM(I45:I50)</f>
        <v>0</v>
      </c>
      <c r="J44" s="20">
        <f>SUM(J45:J50)</f>
        <v>0</v>
      </c>
    </row>
    <row r="45" spans="2:10" x14ac:dyDescent="0.25">
      <c r="B45" s="29" t="s">
        <v>51</v>
      </c>
      <c r="C45" s="28"/>
      <c r="D45" s="27"/>
      <c r="E45" s="26"/>
      <c r="F45" s="43">
        <f>SUM(G45:J45)</f>
        <v>0</v>
      </c>
      <c r="G45" s="43">
        <v>0</v>
      </c>
      <c r="H45" s="43">
        <v>0</v>
      </c>
      <c r="I45" s="43">
        <v>0</v>
      </c>
      <c r="J45" s="43">
        <v>0</v>
      </c>
    </row>
    <row r="46" spans="2:10" x14ac:dyDescent="0.25">
      <c r="B46" s="29" t="s">
        <v>50</v>
      </c>
      <c r="C46" s="28"/>
      <c r="D46" s="27"/>
      <c r="E46" s="26"/>
      <c r="F46" s="43">
        <f>SUM(G46:J46)</f>
        <v>0</v>
      </c>
      <c r="G46" s="43">
        <v>0</v>
      </c>
      <c r="H46" s="43">
        <v>0</v>
      </c>
      <c r="I46" s="43">
        <v>0</v>
      </c>
      <c r="J46" s="43">
        <v>0</v>
      </c>
    </row>
    <row r="47" spans="2:10" x14ac:dyDescent="0.25">
      <c r="B47" s="29" t="s">
        <v>49</v>
      </c>
      <c r="C47" s="28"/>
      <c r="D47" s="27"/>
      <c r="E47" s="26"/>
      <c r="F47" s="43">
        <f>SUM(G47:J47)</f>
        <v>0</v>
      </c>
      <c r="G47" s="43">
        <v>0</v>
      </c>
      <c r="H47" s="43">
        <v>0</v>
      </c>
      <c r="I47" s="43">
        <v>0</v>
      </c>
      <c r="J47" s="43">
        <v>0</v>
      </c>
    </row>
    <row r="48" spans="2:10" x14ac:dyDescent="0.25">
      <c r="B48" s="29" t="s">
        <v>46</v>
      </c>
      <c r="C48" s="28"/>
      <c r="D48" s="27"/>
      <c r="E48" s="26"/>
      <c r="F48" s="43">
        <f>SUM(G48:J48)</f>
        <v>0</v>
      </c>
      <c r="G48" s="43">
        <v>0</v>
      </c>
      <c r="H48" s="43">
        <v>0</v>
      </c>
      <c r="I48" s="43">
        <v>0</v>
      </c>
      <c r="J48" s="43">
        <v>0</v>
      </c>
    </row>
    <row r="49" spans="2:10" x14ac:dyDescent="0.25">
      <c r="B49" s="29" t="s">
        <v>45</v>
      </c>
      <c r="C49" s="28"/>
      <c r="D49" s="27"/>
      <c r="E49" s="26"/>
      <c r="F49" s="43">
        <f>SUM(G49:J49)</f>
        <v>113.9</v>
      </c>
      <c r="G49" s="43">
        <v>113.9</v>
      </c>
      <c r="H49" s="43">
        <v>0</v>
      </c>
      <c r="I49" s="43">
        <v>0</v>
      </c>
      <c r="J49" s="43">
        <v>0</v>
      </c>
    </row>
    <row r="50" spans="2:10" x14ac:dyDescent="0.25">
      <c r="B50" s="29" t="s">
        <v>48</v>
      </c>
      <c r="C50" s="28"/>
      <c r="D50" s="27"/>
      <c r="E50" s="26"/>
      <c r="F50" s="43">
        <f>SUM(G50:J50)</f>
        <v>0</v>
      </c>
      <c r="G50" s="43">
        <v>0</v>
      </c>
      <c r="H50" s="43">
        <v>0</v>
      </c>
      <c r="I50" s="43">
        <v>0</v>
      </c>
      <c r="J50" s="43">
        <v>0</v>
      </c>
    </row>
    <row r="51" spans="2:10" ht="14.45" customHeight="1" x14ac:dyDescent="0.25">
      <c r="B51" s="24" t="s">
        <v>52</v>
      </c>
      <c r="C51" s="23"/>
      <c r="D51" s="22"/>
      <c r="E51" s="21"/>
      <c r="F51" s="20">
        <f>SUM(G51:J51)</f>
        <v>36.1</v>
      </c>
      <c r="G51" s="20">
        <f>SUM(G52:G56)</f>
        <v>36.1</v>
      </c>
      <c r="H51" s="20">
        <f>SUM(H52:H56)</f>
        <v>0</v>
      </c>
      <c r="I51" s="20">
        <f>SUM(I52:I56)</f>
        <v>0</v>
      </c>
      <c r="J51" s="20">
        <f>SUM(J52:J56)</f>
        <v>0</v>
      </c>
    </row>
    <row r="52" spans="2:10" x14ac:dyDescent="0.25">
      <c r="B52" s="29" t="s">
        <v>51</v>
      </c>
      <c r="C52" s="28"/>
      <c r="D52" s="27"/>
      <c r="E52" s="26"/>
      <c r="F52" s="43">
        <v>0</v>
      </c>
      <c r="G52" s="43">
        <v>0</v>
      </c>
      <c r="H52" s="43">
        <v>0</v>
      </c>
      <c r="I52" s="43">
        <v>0</v>
      </c>
      <c r="J52" s="43">
        <v>0</v>
      </c>
    </row>
    <row r="53" spans="2:10" x14ac:dyDescent="0.25">
      <c r="B53" s="29" t="s">
        <v>50</v>
      </c>
      <c r="C53" s="28"/>
      <c r="D53" s="27"/>
      <c r="E53" s="26"/>
      <c r="F53" s="43">
        <v>0</v>
      </c>
      <c r="G53" s="31">
        <v>0</v>
      </c>
      <c r="H53" s="43">
        <v>0</v>
      </c>
      <c r="I53" s="43">
        <v>0</v>
      </c>
      <c r="J53" s="43">
        <v>0</v>
      </c>
    </row>
    <row r="54" spans="2:10" x14ac:dyDescent="0.25">
      <c r="B54" s="29" t="s">
        <v>49</v>
      </c>
      <c r="C54" s="28"/>
      <c r="D54" s="27"/>
      <c r="E54" s="26"/>
      <c r="F54" s="43">
        <f>SUM(G54:J54)</f>
        <v>36.1</v>
      </c>
      <c r="G54" s="43">
        <v>36.1</v>
      </c>
      <c r="H54" s="43">
        <v>0</v>
      </c>
      <c r="I54" s="43">
        <v>0</v>
      </c>
      <c r="J54" s="43">
        <v>0</v>
      </c>
    </row>
    <row r="55" spans="2:10" x14ac:dyDescent="0.25">
      <c r="B55" s="29" t="s">
        <v>45</v>
      </c>
      <c r="C55" s="28"/>
      <c r="D55" s="27"/>
      <c r="E55" s="26"/>
      <c r="F55" s="43">
        <v>0</v>
      </c>
      <c r="G55" s="31">
        <v>0</v>
      </c>
      <c r="H55" s="43">
        <v>0</v>
      </c>
      <c r="I55" s="43">
        <v>0</v>
      </c>
      <c r="J55" s="43">
        <v>0</v>
      </c>
    </row>
    <row r="56" spans="2:10" x14ac:dyDescent="0.25">
      <c r="B56" s="29" t="s">
        <v>48</v>
      </c>
      <c r="C56" s="28"/>
      <c r="D56" s="27"/>
      <c r="E56" s="26"/>
      <c r="F56" s="43">
        <v>0</v>
      </c>
      <c r="G56" s="31">
        <v>0</v>
      </c>
      <c r="H56" s="43">
        <v>0</v>
      </c>
      <c r="I56" s="43">
        <v>0</v>
      </c>
      <c r="J56" s="43">
        <v>0</v>
      </c>
    </row>
    <row r="57" spans="2:10" x14ac:dyDescent="0.25">
      <c r="B57" s="24" t="s">
        <v>47</v>
      </c>
      <c r="C57" s="23"/>
      <c r="D57" s="22"/>
      <c r="E57" s="21"/>
      <c r="F57" s="20">
        <f>SUM(G57)</f>
        <v>114</v>
      </c>
      <c r="G57" s="20">
        <f>SUM(G58:G59)</f>
        <v>114</v>
      </c>
      <c r="H57" s="20">
        <f>SUM(H58:H59)</f>
        <v>0</v>
      </c>
      <c r="I57" s="20">
        <f>SUM(I58:I59)</f>
        <v>0</v>
      </c>
      <c r="J57" s="20">
        <f>SUM(J58:J59)</f>
        <v>0</v>
      </c>
    </row>
    <row r="58" spans="2:10" x14ac:dyDescent="0.25">
      <c r="B58" s="29" t="s">
        <v>46</v>
      </c>
      <c r="C58" s="28"/>
      <c r="D58" s="27"/>
      <c r="E58" s="26"/>
      <c r="F58" s="25">
        <f>+G58</f>
        <v>0</v>
      </c>
      <c r="G58" s="43">
        <v>0</v>
      </c>
      <c r="H58" s="43">
        <v>0</v>
      </c>
      <c r="I58" s="43">
        <v>0</v>
      </c>
      <c r="J58" s="43">
        <v>0</v>
      </c>
    </row>
    <row r="59" spans="2:10" x14ac:dyDescent="0.25">
      <c r="B59" s="29" t="s">
        <v>45</v>
      </c>
      <c r="C59" s="28"/>
      <c r="D59" s="27"/>
      <c r="E59" s="26"/>
      <c r="F59" s="25">
        <f>+G59</f>
        <v>114</v>
      </c>
      <c r="G59" s="43">
        <v>114</v>
      </c>
      <c r="H59" s="43">
        <v>0</v>
      </c>
      <c r="I59" s="43">
        <v>0</v>
      </c>
      <c r="J59" s="43">
        <v>0</v>
      </c>
    </row>
    <row r="60" spans="2:10" x14ac:dyDescent="0.25">
      <c r="B60" s="24" t="s">
        <v>44</v>
      </c>
      <c r="C60" s="23"/>
      <c r="D60" s="22"/>
      <c r="E60" s="21"/>
      <c r="F60" s="38">
        <f>SUM(G60:J60)</f>
        <v>2.02</v>
      </c>
      <c r="G60" s="38">
        <v>2.02</v>
      </c>
      <c r="H60" s="38">
        <v>0</v>
      </c>
      <c r="I60" s="42">
        <v>0</v>
      </c>
      <c r="J60" s="42">
        <v>0</v>
      </c>
    </row>
    <row r="61" spans="2:10" x14ac:dyDescent="0.25">
      <c r="B61" s="24" t="s">
        <v>43</v>
      </c>
      <c r="C61" s="23"/>
      <c r="D61" s="22"/>
      <c r="E61" s="21"/>
      <c r="F61" s="38">
        <f>SUM(G61:J61)</f>
        <v>126.99</v>
      </c>
      <c r="G61" s="38">
        <v>126.99</v>
      </c>
      <c r="H61" s="38">
        <v>0</v>
      </c>
      <c r="I61" s="42">
        <v>0</v>
      </c>
      <c r="J61" s="42">
        <v>0</v>
      </c>
    </row>
    <row r="62" spans="2:10" x14ac:dyDescent="0.25">
      <c r="B62" s="24" t="s">
        <v>42</v>
      </c>
      <c r="C62" s="23"/>
      <c r="D62" s="22"/>
      <c r="E62" s="21"/>
      <c r="F62" s="38">
        <f>SUM(G62:J62)</f>
        <v>1.17</v>
      </c>
      <c r="G62" s="38">
        <v>1.17</v>
      </c>
      <c r="H62" s="38">
        <v>0</v>
      </c>
      <c r="I62" s="42">
        <v>0</v>
      </c>
      <c r="J62" s="42">
        <v>0</v>
      </c>
    </row>
    <row r="63" spans="2:10" x14ac:dyDescent="0.25">
      <c r="B63" s="41"/>
      <c r="C63" s="40"/>
      <c r="D63" s="39"/>
      <c r="E63" s="16"/>
      <c r="F63" s="15"/>
      <c r="G63" s="15"/>
      <c r="H63" s="15"/>
      <c r="I63" s="15"/>
      <c r="J63" s="15"/>
    </row>
    <row r="64" spans="2:10" x14ac:dyDescent="0.25">
      <c r="B64" s="24" t="s">
        <v>41</v>
      </c>
      <c r="C64" s="23"/>
      <c r="D64" s="22"/>
      <c r="E64" s="21"/>
      <c r="F64" s="38">
        <f>SUM(G64:J64)</f>
        <v>0</v>
      </c>
      <c r="G64" s="38">
        <v>0</v>
      </c>
      <c r="H64" s="38">
        <v>0</v>
      </c>
      <c r="I64" s="38">
        <v>0</v>
      </c>
      <c r="J64" s="38">
        <v>0</v>
      </c>
    </row>
    <row r="65" spans="2:12" x14ac:dyDescent="0.25">
      <c r="B65" s="29"/>
      <c r="C65" s="28"/>
      <c r="D65" s="27"/>
      <c r="E65" s="26"/>
      <c r="F65" s="31"/>
      <c r="G65" s="31"/>
      <c r="H65" s="31"/>
      <c r="I65" s="31"/>
      <c r="J65" s="31"/>
    </row>
    <row r="66" spans="2:12" x14ac:dyDescent="0.25">
      <c r="B66" s="24" t="s">
        <v>40</v>
      </c>
      <c r="C66" s="23"/>
      <c r="D66" s="22"/>
      <c r="E66" s="21"/>
      <c r="F66" s="30">
        <f>SUM(G66:J66)</f>
        <v>90657.65</v>
      </c>
      <c r="G66" s="30">
        <f>SUM(G67:G81)</f>
        <v>22042.16</v>
      </c>
      <c r="H66" s="30">
        <f>SUM(H67:H81)</f>
        <v>62365.329999999994</v>
      </c>
      <c r="I66" s="30">
        <f>SUM(I67:I81)</f>
        <v>5850.16</v>
      </c>
      <c r="J66" s="30">
        <f>SUM(J67:J81)</f>
        <v>400</v>
      </c>
    </row>
    <row r="67" spans="2:12" x14ac:dyDescent="0.25">
      <c r="B67" s="29" t="s">
        <v>39</v>
      </c>
      <c r="C67" s="28"/>
      <c r="D67" s="27"/>
      <c r="E67" s="26"/>
      <c r="F67" s="25">
        <f>SUM(G67:J67)</f>
        <v>32234.17</v>
      </c>
      <c r="G67" s="25">
        <v>9252.84</v>
      </c>
      <c r="H67" s="25">
        <f>5518.5+4400+370+11617.16</f>
        <v>21905.66</v>
      </c>
      <c r="I67" s="25">
        <v>1075.67</v>
      </c>
      <c r="J67" s="31"/>
    </row>
    <row r="68" spans="2:12" x14ac:dyDescent="0.25">
      <c r="B68" s="29" t="s">
        <v>38</v>
      </c>
      <c r="C68" s="28"/>
      <c r="D68" s="27"/>
      <c r="E68" s="26"/>
      <c r="F68" s="25">
        <f>SUM(G68:J68)</f>
        <v>0</v>
      </c>
      <c r="G68" s="25"/>
      <c r="H68" s="25"/>
      <c r="I68" s="25"/>
      <c r="J68" s="31"/>
    </row>
    <row r="69" spans="2:12" x14ac:dyDescent="0.25">
      <c r="B69" s="29" t="s">
        <v>37</v>
      </c>
      <c r="C69" s="28"/>
      <c r="D69" s="27"/>
      <c r="E69" s="26"/>
      <c r="F69" s="25">
        <f>SUM(G69:J69)</f>
        <v>2053.33</v>
      </c>
      <c r="G69" s="25"/>
      <c r="H69" s="37">
        <v>1555.67</v>
      </c>
      <c r="I69" s="25">
        <v>497.66</v>
      </c>
      <c r="J69" s="31"/>
    </row>
    <row r="70" spans="2:12" x14ac:dyDescent="0.25">
      <c r="B70" s="29" t="s">
        <v>36</v>
      </c>
      <c r="C70" s="28"/>
      <c r="D70" s="27"/>
      <c r="E70" s="26"/>
      <c r="F70" s="25">
        <f>SUM(G70:J70)</f>
        <v>0</v>
      </c>
      <c r="G70" s="25"/>
      <c r="H70" s="37"/>
      <c r="I70" s="25"/>
      <c r="J70" s="31"/>
    </row>
    <row r="71" spans="2:12" x14ac:dyDescent="0.25">
      <c r="B71" s="29" t="s">
        <v>35</v>
      </c>
      <c r="C71" s="28"/>
      <c r="D71" s="27"/>
      <c r="E71" s="26"/>
      <c r="F71" s="25">
        <f>SUM(G71:J71)</f>
        <v>0</v>
      </c>
      <c r="G71" s="25"/>
      <c r="H71" s="37"/>
      <c r="I71" s="25"/>
      <c r="J71" s="31"/>
    </row>
    <row r="72" spans="2:12" x14ac:dyDescent="0.25">
      <c r="B72" s="29" t="s">
        <v>34</v>
      </c>
      <c r="C72" s="28"/>
      <c r="D72" s="27"/>
      <c r="E72" s="26"/>
      <c r="F72" s="25">
        <f>SUM(G72:J72)</f>
        <v>10212.039999999999</v>
      </c>
      <c r="G72" s="25">
        <v>4834.3</v>
      </c>
      <c r="H72" s="25">
        <v>4023.77</v>
      </c>
      <c r="I72" s="25">
        <v>953.97</v>
      </c>
      <c r="J72" s="31">
        <v>400</v>
      </c>
    </row>
    <row r="73" spans="2:12" x14ac:dyDescent="0.25">
      <c r="B73" s="29" t="s">
        <v>33</v>
      </c>
      <c r="C73" s="28"/>
      <c r="D73" s="27"/>
      <c r="E73" s="26"/>
      <c r="F73" s="25">
        <f>SUM(G73:J73)</f>
        <v>768</v>
      </c>
      <c r="G73" s="25"/>
      <c r="H73" s="25"/>
      <c r="I73" s="25">
        <v>768</v>
      </c>
      <c r="J73" s="31"/>
    </row>
    <row r="74" spans="2:12" x14ac:dyDescent="0.25">
      <c r="B74" s="29" t="s">
        <v>32</v>
      </c>
      <c r="C74" s="28"/>
      <c r="D74" s="27"/>
      <c r="E74" s="26"/>
      <c r="F74" s="25">
        <f>SUM(G74:J74)</f>
        <v>19750.039999999997</v>
      </c>
      <c r="G74" s="25">
        <v>455.12</v>
      </c>
      <c r="H74" s="25">
        <f>910.38+80+1442.5+10092.72+4994.45+1599.87</f>
        <v>19119.919999999998</v>
      </c>
      <c r="I74" s="25">
        <v>175</v>
      </c>
      <c r="J74" s="31"/>
    </row>
    <row r="75" spans="2:12" x14ac:dyDescent="0.25">
      <c r="B75" s="29" t="s">
        <v>31</v>
      </c>
      <c r="C75" s="28"/>
      <c r="D75" s="27"/>
      <c r="E75" s="26"/>
      <c r="F75" s="25">
        <f>SUM(G75:J75)</f>
        <v>11606.77</v>
      </c>
      <c r="G75" s="25"/>
      <c r="H75" s="25">
        <v>10245</v>
      </c>
      <c r="I75" s="25">
        <f>961.77+400</f>
        <v>1361.77</v>
      </c>
      <c r="J75" s="31"/>
    </row>
    <row r="76" spans="2:12" x14ac:dyDescent="0.25">
      <c r="B76" s="29" t="s">
        <v>30</v>
      </c>
      <c r="C76" s="28" t="s">
        <v>30</v>
      </c>
      <c r="D76" s="27"/>
      <c r="E76" s="26"/>
      <c r="F76" s="25">
        <f>SUM(G76:J76)</f>
        <v>48.13</v>
      </c>
      <c r="G76" s="25"/>
      <c r="H76" s="25">
        <v>48.13</v>
      </c>
      <c r="I76" s="25"/>
      <c r="J76" s="31"/>
    </row>
    <row r="77" spans="2:12" x14ac:dyDescent="0.25">
      <c r="B77" s="29" t="s">
        <v>29</v>
      </c>
      <c r="C77" s="28"/>
      <c r="D77" s="27"/>
      <c r="E77" s="26"/>
      <c r="F77" s="25">
        <f>SUM(G77:J77)</f>
        <v>98.13</v>
      </c>
      <c r="G77" s="25"/>
      <c r="H77" s="25">
        <v>98.13</v>
      </c>
      <c r="I77" s="25"/>
      <c r="J77" s="31"/>
    </row>
    <row r="78" spans="2:12" x14ac:dyDescent="0.25">
      <c r="B78" s="29" t="s">
        <v>28</v>
      </c>
      <c r="C78" s="28"/>
      <c r="D78" s="27"/>
      <c r="E78" s="26"/>
      <c r="F78" s="25">
        <f>SUM(G78:J78)</f>
        <v>4873.8500000000004</v>
      </c>
      <c r="G78" s="25">
        <v>4873.8500000000004</v>
      </c>
      <c r="H78" s="25"/>
      <c r="I78" s="25"/>
      <c r="J78" s="31"/>
      <c r="L78" t="s">
        <v>27</v>
      </c>
    </row>
    <row r="79" spans="2:12" x14ac:dyDescent="0.25">
      <c r="B79" s="29" t="s">
        <v>26</v>
      </c>
      <c r="C79" s="28"/>
      <c r="D79" s="27"/>
      <c r="E79" s="26"/>
      <c r="F79" s="25">
        <f>SUM(G79:J79)</f>
        <v>8004.67</v>
      </c>
      <c r="G79" s="25">
        <v>1663.48</v>
      </c>
      <c r="H79" s="25">
        <f>900+65+450+3909.6</f>
        <v>5324.6</v>
      </c>
      <c r="I79" s="25">
        <v>1016.59</v>
      </c>
      <c r="J79" s="31"/>
    </row>
    <row r="80" spans="2:12" x14ac:dyDescent="0.25">
      <c r="B80" s="29" t="s">
        <v>25</v>
      </c>
      <c r="C80" s="28"/>
      <c r="D80" s="27"/>
      <c r="E80" s="26"/>
      <c r="F80" s="25">
        <f>SUM(G80:J80)</f>
        <v>119</v>
      </c>
      <c r="G80" s="25">
        <v>73.05</v>
      </c>
      <c r="H80" s="25">
        <v>44.45</v>
      </c>
      <c r="I80" s="25">
        <v>1.5</v>
      </c>
      <c r="J80" s="31"/>
    </row>
    <row r="81" spans="1:10" x14ac:dyDescent="0.25">
      <c r="B81" s="29" t="s">
        <v>24</v>
      </c>
      <c r="C81" s="28"/>
      <c r="D81" s="27"/>
      <c r="E81" s="26"/>
      <c r="F81" s="25">
        <f>SUM(G81:J81)</f>
        <v>889.52</v>
      </c>
      <c r="G81" s="25">
        <v>889.52</v>
      </c>
      <c r="H81" s="25"/>
      <c r="I81" s="25"/>
      <c r="J81" s="31"/>
    </row>
    <row r="82" spans="1:10" x14ac:dyDescent="0.25">
      <c r="B82" s="36"/>
      <c r="C82" s="35"/>
      <c r="D82" s="34"/>
      <c r="E82" s="26"/>
      <c r="F82" s="25"/>
      <c r="G82" s="33"/>
      <c r="H82" s="25"/>
      <c r="I82" s="25"/>
      <c r="J82" s="31"/>
    </row>
    <row r="83" spans="1:10" x14ac:dyDescent="0.25">
      <c r="B83" s="24" t="s">
        <v>23</v>
      </c>
      <c r="C83" s="23"/>
      <c r="D83" s="22"/>
      <c r="E83" s="21"/>
      <c r="F83" s="30">
        <f>SUM(G83:J83)</f>
        <v>3688.3599999999997</v>
      </c>
      <c r="G83" s="30">
        <f>SUM(G84:G85)</f>
        <v>0</v>
      </c>
      <c r="H83" s="30">
        <f>SUM(H84:H85)</f>
        <v>300</v>
      </c>
      <c r="I83" s="30">
        <f>SUM(I84:I85)</f>
        <v>3388.3599999999997</v>
      </c>
      <c r="J83" s="30">
        <f>SUM(J84:J85)</f>
        <v>0</v>
      </c>
    </row>
    <row r="84" spans="1:10" x14ac:dyDescent="0.25">
      <c r="B84" s="29" t="s">
        <v>22</v>
      </c>
      <c r="C84" s="28"/>
      <c r="D84" s="27"/>
      <c r="E84" s="26"/>
      <c r="F84" s="25">
        <f>SUM(G84:I84)</f>
        <v>1920.36</v>
      </c>
      <c r="G84" s="32">
        <v>0</v>
      </c>
      <c r="H84" s="25">
        <v>300</v>
      </c>
      <c r="I84" s="25">
        <f>182.1+1438.26</f>
        <v>1620.36</v>
      </c>
      <c r="J84" s="31"/>
    </row>
    <row r="85" spans="1:10" x14ac:dyDescent="0.25">
      <c r="B85" s="29" t="s">
        <v>21</v>
      </c>
      <c r="C85" s="28"/>
      <c r="D85" s="27"/>
      <c r="E85" s="26"/>
      <c r="F85" s="25">
        <f>SUM(G85:I85)</f>
        <v>1768</v>
      </c>
      <c r="G85" s="31">
        <v>0</v>
      </c>
      <c r="H85" s="31"/>
      <c r="I85" s="25">
        <v>1768</v>
      </c>
    </row>
    <row r="86" spans="1:10" x14ac:dyDescent="0.25">
      <c r="B86" s="24" t="s">
        <v>20</v>
      </c>
      <c r="C86" s="23"/>
      <c r="D86" s="22"/>
      <c r="E86" s="21"/>
      <c r="F86" s="30">
        <f>SUM(G86:J86)</f>
        <v>9634.3700000000008</v>
      </c>
      <c r="G86" s="30">
        <f>SUM(G87:G87)</f>
        <v>0</v>
      </c>
      <c r="H86" s="30">
        <f>SUM(H87:H87)</f>
        <v>0</v>
      </c>
      <c r="I86" s="30">
        <f>SUM(I87:I87)</f>
        <v>0</v>
      </c>
      <c r="J86" s="30">
        <f>SUM(J87:J88)</f>
        <v>9634.3700000000008</v>
      </c>
    </row>
    <row r="87" spans="1:10" x14ac:dyDescent="0.25">
      <c r="B87" s="29" t="s">
        <v>19</v>
      </c>
      <c r="C87" s="28"/>
      <c r="D87" s="27"/>
      <c r="E87" s="26"/>
      <c r="F87" s="25">
        <f>SUM(G87:J87)</f>
        <v>0</v>
      </c>
      <c r="G87" s="25">
        <f>SUM(H87:K87)</f>
        <v>0</v>
      </c>
      <c r="H87" s="25">
        <f>SUM(I87:L87)</f>
        <v>0</v>
      </c>
      <c r="I87" s="25">
        <f>SUM(J87:L87)</f>
        <v>0</v>
      </c>
      <c r="J87" s="25"/>
    </row>
    <row r="88" spans="1:10" x14ac:dyDescent="0.25">
      <c r="B88" s="29" t="s">
        <v>18</v>
      </c>
      <c r="C88" s="28"/>
      <c r="D88" s="27"/>
      <c r="E88" s="26"/>
      <c r="F88" s="25">
        <f>+J88</f>
        <v>9634.3700000000008</v>
      </c>
      <c r="G88" s="25">
        <v>0</v>
      </c>
      <c r="H88" s="25">
        <v>0</v>
      </c>
      <c r="I88" s="25">
        <v>0</v>
      </c>
      <c r="J88" s="25">
        <v>9634.3700000000008</v>
      </c>
    </row>
    <row r="89" spans="1:10" x14ac:dyDescent="0.25">
      <c r="B89" s="24" t="s">
        <v>17</v>
      </c>
      <c r="C89" s="23"/>
      <c r="D89" s="22"/>
      <c r="E89" s="21"/>
      <c r="F89" s="20">
        <f>+F17-F19</f>
        <v>295491.52</v>
      </c>
      <c r="G89" s="20">
        <f>+G17-G19</f>
        <v>645.72000000001572</v>
      </c>
      <c r="H89" s="20">
        <f>+H17-H19</f>
        <v>5815.5600000000122</v>
      </c>
      <c r="I89" s="20">
        <f>+I17-I19</f>
        <v>3287.1100000000006</v>
      </c>
      <c r="J89" s="20">
        <f>+J17-J19</f>
        <v>285743.13</v>
      </c>
    </row>
    <row r="90" spans="1:10" x14ac:dyDescent="0.25">
      <c r="A90"/>
      <c r="B90" s="19"/>
      <c r="C90" s="18"/>
      <c r="D90" s="17"/>
      <c r="E90" s="16"/>
      <c r="F90" s="15"/>
      <c r="G90" s="15"/>
      <c r="H90" s="15"/>
      <c r="I90" s="15"/>
      <c r="J90" s="15"/>
    </row>
    <row r="91" spans="1:10" x14ac:dyDescent="0.25">
      <c r="C91" s="14" t="s">
        <v>16</v>
      </c>
      <c r="F91" s="1"/>
      <c r="G91" s="1"/>
      <c r="H91" s="1"/>
      <c r="I91" s="1"/>
      <c r="J91" s="1"/>
    </row>
    <row r="92" spans="1:10" x14ac:dyDescent="0.25">
      <c r="C92" s="13" t="s">
        <v>15</v>
      </c>
      <c r="D92" t="s">
        <v>14</v>
      </c>
      <c r="F92" s="12"/>
      <c r="G92" s="6"/>
      <c r="H92" s="1"/>
      <c r="I92" s="1"/>
      <c r="J92" s="1"/>
    </row>
    <row r="93" spans="1:10" x14ac:dyDescent="0.25">
      <c r="C93" s="9" t="s">
        <v>13</v>
      </c>
      <c r="D93" s="8"/>
      <c r="F93" s="11"/>
      <c r="G93" s="10"/>
      <c r="H93" s="1"/>
      <c r="I93" s="1"/>
      <c r="J93" s="1"/>
    </row>
    <row r="94" spans="1:10" x14ac:dyDescent="0.25">
      <c r="C94" s="6" t="s">
        <v>12</v>
      </c>
      <c r="D94" s="5">
        <v>230</v>
      </c>
      <c r="F94" s="7"/>
      <c r="G94" s="3"/>
      <c r="H94" s="1"/>
      <c r="I94" s="1"/>
      <c r="J94" s="1"/>
    </row>
    <row r="95" spans="1:10" x14ac:dyDescent="0.25">
      <c r="C95" s="6" t="s">
        <v>11</v>
      </c>
      <c r="D95" s="5">
        <v>60</v>
      </c>
      <c r="F95" s="7"/>
      <c r="G95" s="3"/>
      <c r="H95" s="1"/>
      <c r="I95" s="1"/>
      <c r="J95" s="1"/>
    </row>
    <row r="96" spans="1:10" ht="13.15" customHeight="1" x14ac:dyDescent="0.25">
      <c r="C96" s="6" t="s">
        <v>10</v>
      </c>
      <c r="D96" s="5">
        <v>18</v>
      </c>
      <c r="F96" s="7"/>
      <c r="G96" s="3"/>
      <c r="H96" s="1"/>
      <c r="I96" s="1"/>
      <c r="J96" s="1"/>
    </row>
    <row r="97" spans="3:10" hidden="1" x14ac:dyDescent="0.25">
      <c r="C97" s="9" t="s">
        <v>9</v>
      </c>
      <c r="D97" s="8"/>
      <c r="F97" s="7"/>
      <c r="G97" s="3"/>
      <c r="H97" s="1"/>
      <c r="I97" s="1"/>
      <c r="J97" s="1"/>
    </row>
    <row r="98" spans="3:10" hidden="1" x14ac:dyDescent="0.25">
      <c r="C98" s="9" t="s">
        <v>8</v>
      </c>
      <c r="D98" s="8"/>
      <c r="F98" s="7"/>
      <c r="G98" s="3"/>
      <c r="H98" s="1"/>
      <c r="I98" s="1"/>
      <c r="J98" s="1"/>
    </row>
    <row r="99" spans="3:10" x14ac:dyDescent="0.25">
      <c r="C99" s="6" t="s">
        <v>7</v>
      </c>
      <c r="D99" s="5">
        <v>1996</v>
      </c>
      <c r="F99" s="7"/>
      <c r="G99" s="3"/>
      <c r="H99" s="1"/>
      <c r="I99" s="1"/>
      <c r="J99" s="1"/>
    </row>
    <row r="100" spans="3:10" x14ac:dyDescent="0.25">
      <c r="C100" s="6" t="s">
        <v>6</v>
      </c>
      <c r="D100" s="5">
        <v>350</v>
      </c>
      <c r="F100" s="7"/>
      <c r="G100" s="3"/>
      <c r="H100" s="1"/>
      <c r="I100" s="1"/>
      <c r="J100" s="1"/>
    </row>
    <row r="101" spans="3:10" x14ac:dyDescent="0.25">
      <c r="C101" s="6" t="s">
        <v>5</v>
      </c>
      <c r="D101" s="5">
        <v>100</v>
      </c>
      <c r="F101" s="7"/>
      <c r="G101" s="3"/>
      <c r="H101" s="1"/>
      <c r="I101" s="1"/>
      <c r="J101" s="1"/>
    </row>
    <row r="102" spans="3:10" x14ac:dyDescent="0.25">
      <c r="C102" s="6" t="s">
        <v>4</v>
      </c>
      <c r="D102" s="5">
        <v>247.76000000000002</v>
      </c>
      <c r="F102" s="7"/>
      <c r="G102" s="3"/>
      <c r="H102" s="1"/>
      <c r="I102" s="1"/>
      <c r="J102" s="1"/>
    </row>
    <row r="103" spans="3:10" x14ac:dyDescent="0.25">
      <c r="C103" s="6" t="s">
        <v>3</v>
      </c>
      <c r="D103" s="5">
        <v>0.87</v>
      </c>
      <c r="F103" s="7"/>
      <c r="G103" s="3"/>
      <c r="H103" s="1"/>
      <c r="I103" s="1"/>
      <c r="J103" s="1"/>
    </row>
    <row r="104" spans="3:10" x14ac:dyDescent="0.25">
      <c r="C104" s="6" t="s">
        <v>2</v>
      </c>
      <c r="D104" s="5">
        <v>221</v>
      </c>
      <c r="F104" s="7"/>
      <c r="G104" s="3"/>
      <c r="H104" s="1"/>
      <c r="I104" s="1"/>
      <c r="J104" s="1"/>
    </row>
    <row r="105" spans="3:10" x14ac:dyDescent="0.25">
      <c r="C105" s="6" t="s">
        <v>1</v>
      </c>
      <c r="D105" s="5">
        <v>110</v>
      </c>
      <c r="F105" s="7"/>
      <c r="G105" s="3"/>
    </row>
    <row r="106" spans="3:10" x14ac:dyDescent="0.25">
      <c r="C106" s="6" t="s">
        <v>0</v>
      </c>
      <c r="D106" s="5">
        <v>3333.63</v>
      </c>
      <c r="F106" s="4"/>
      <c r="G106" s="3"/>
    </row>
  </sheetData>
  <mergeCells count="80">
    <mergeCell ref="B55:D55"/>
    <mergeCell ref="B60:D60"/>
    <mergeCell ref="B14:D14"/>
    <mergeCell ref="B67:D67"/>
    <mergeCell ref="B76:D76"/>
    <mergeCell ref="B61:D61"/>
    <mergeCell ref="B62:D62"/>
    <mergeCell ref="B63:D63"/>
    <mergeCell ref="B64:D64"/>
    <mergeCell ref="B65:D65"/>
    <mergeCell ref="B66:D66"/>
    <mergeCell ref="B89:D89"/>
    <mergeCell ref="B85:D85"/>
    <mergeCell ref="B86:D86"/>
    <mergeCell ref="B87:D87"/>
    <mergeCell ref="B88:D88"/>
    <mergeCell ref="B11:D11"/>
    <mergeCell ref="B83:D83"/>
    <mergeCell ref="B69:D69"/>
    <mergeCell ref="B74:D74"/>
    <mergeCell ref="B75:D75"/>
    <mergeCell ref="B56:D56"/>
    <mergeCell ref="B57:D57"/>
    <mergeCell ref="B58:D58"/>
    <mergeCell ref="B59:D59"/>
    <mergeCell ref="B90:D90"/>
    <mergeCell ref="B77:D77"/>
    <mergeCell ref="B81:D81"/>
    <mergeCell ref="B78:D78"/>
    <mergeCell ref="B79:D79"/>
    <mergeCell ref="B80:D80"/>
    <mergeCell ref="B48:D48"/>
    <mergeCell ref="B49:D49"/>
    <mergeCell ref="B50:D50"/>
    <mergeCell ref="B51:D51"/>
    <mergeCell ref="B52:D52"/>
    <mergeCell ref="B53:D53"/>
    <mergeCell ref="B38:D38"/>
    <mergeCell ref="B39:D39"/>
    <mergeCell ref="B40:D40"/>
    <mergeCell ref="B41:D41"/>
    <mergeCell ref="B29:D29"/>
    <mergeCell ref="B28:D28"/>
    <mergeCell ref="B30:D30"/>
    <mergeCell ref="B25:D25"/>
    <mergeCell ref="B26:D26"/>
    <mergeCell ref="B27:D27"/>
    <mergeCell ref="B42:D42"/>
    <mergeCell ref="B32:D32"/>
    <mergeCell ref="B33:D33"/>
    <mergeCell ref="B34:D34"/>
    <mergeCell ref="B35:D35"/>
    <mergeCell ref="B36:D36"/>
    <mergeCell ref="B37:D37"/>
    <mergeCell ref="B17:D17"/>
    <mergeCell ref="B19:D19"/>
    <mergeCell ref="B20:D20"/>
    <mergeCell ref="B21:D21"/>
    <mergeCell ref="B22:D22"/>
    <mergeCell ref="B24:D24"/>
    <mergeCell ref="B72:D72"/>
    <mergeCell ref="B13:D13"/>
    <mergeCell ref="A2:F2"/>
    <mergeCell ref="D3:F3"/>
    <mergeCell ref="B12:D12"/>
    <mergeCell ref="B84:D84"/>
    <mergeCell ref="B23:D23"/>
    <mergeCell ref="B31:D31"/>
    <mergeCell ref="B15:D15"/>
    <mergeCell ref="B16:D16"/>
    <mergeCell ref="B43:D43"/>
    <mergeCell ref="B44:D44"/>
    <mergeCell ref="B45:D45"/>
    <mergeCell ref="B46:D46"/>
    <mergeCell ref="B47:D47"/>
    <mergeCell ref="B73:D73"/>
    <mergeCell ref="B70:D70"/>
    <mergeCell ref="B68:D68"/>
    <mergeCell ref="B71:D71"/>
    <mergeCell ref="B54:D54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Resultado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VILLALAZ</dc:creator>
  <cp:lastModifiedBy>ABDIEL VILLALAZ</cp:lastModifiedBy>
  <dcterms:created xsi:type="dcterms:W3CDTF">2026-01-21T19:47:46Z</dcterms:created>
  <dcterms:modified xsi:type="dcterms:W3CDTF">2026-01-21T19:49:11Z</dcterms:modified>
</cp:coreProperties>
</file>